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52" windowHeight="87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8EC49EC3C1C4A6992304F36C2C0629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flipV="1">
          <a:off x="8541385" y="10410825"/>
          <a:ext cx="1636395" cy="9531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D1EF45676E564D0ABC607306EBA1B7CB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52790" y="9488170"/>
          <a:ext cx="1830070" cy="173291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27BCB68D3BF44F4DB2943DFB090DC8D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362950" y="11049000"/>
          <a:ext cx="794385" cy="666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1C7284A06E1E4396828114F4C5CEBFA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879205" y="7969885"/>
          <a:ext cx="1031240" cy="6889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BA8CEE95108F4A4592799FEFD3CC6B34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336280" y="13729335"/>
          <a:ext cx="1614170" cy="11518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D37AA0597D694BC68CB39B770E46434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582660" y="12247880"/>
          <a:ext cx="1051560" cy="7137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CE1714C8C24541A28D03EF975074B78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8335645" y="17885410"/>
          <a:ext cx="1929765" cy="24542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32E430AE5742477CAA9218E24D54F85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8336280" y="19998055"/>
          <a:ext cx="6391275" cy="79533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BDFFEC5ED7B84735A1C296E6E887B9F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8336280" y="20878165"/>
          <a:ext cx="9020175" cy="5534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23919C7A748742CCB356C404A9AA84E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8336280" y="21788755"/>
          <a:ext cx="8391525" cy="63722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650E0A06B6054871B6BA5669061800F6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8336280" y="22855555"/>
          <a:ext cx="5819775" cy="58388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D36FF9F0D9484F15868C0BFAA2A9D223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533650" y="23858855"/>
          <a:ext cx="7305675" cy="73818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321C7F987AE745C7B69C9311DEED8D5D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8814435" y="23935690"/>
          <a:ext cx="772160" cy="736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0" name="ID_5EF893A24A514FC0BF9AA787C06FD50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8336280" y="15259050"/>
          <a:ext cx="12468225" cy="99345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B1EAD1899EDE4D798C85134554B031FE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8336280" y="19056350"/>
          <a:ext cx="7762875" cy="66389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2" name="ID_3F62DFFE912E435BB5073ED5EDFB5FFC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8336280" y="19870420"/>
          <a:ext cx="2657475" cy="30765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D5B284B2C255490DB7D1DDB22EC98210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7026275" y="6806565"/>
          <a:ext cx="8143875" cy="80867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DAE1AAFC42F64A528B090CD55BAC78E2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7026275" y="30726380"/>
          <a:ext cx="4524375" cy="455485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" name="ID_91730BBE38A546C597AD2F8CAED92698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7671435" y="32898080"/>
          <a:ext cx="7896225" cy="7115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0" name="ID_457B8BF678F9476ABC222A98B5FE032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7671435" y="34701480"/>
          <a:ext cx="17516475" cy="93630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11D9A17E2F97432EB04EED2D96E6A806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7671435" y="37025580"/>
          <a:ext cx="6000750" cy="63773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41DF6C3FCE5546BD9C2ADD68E2142217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7468870" y="22455505"/>
          <a:ext cx="5715000" cy="5715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D0A25CCA01344D7EB24BA9952D65B6BC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7468870" y="23535005"/>
          <a:ext cx="6000750" cy="40532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09EB64B149C041A4A5681DE5A7F4D3D6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7468870" y="41941750"/>
          <a:ext cx="3810000" cy="38100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<sst xmlns="http://schemas.openxmlformats.org/spreadsheetml/2006/main" count="114" uniqueCount="71">
  <si>
    <t>序号</t>
  </si>
  <si>
    <t>物资名称</t>
  </si>
  <si>
    <t>规格型号
技术参数</t>
  </si>
  <si>
    <t>数量</t>
  </si>
  <si>
    <t>单位</t>
  </si>
  <si>
    <t>备注</t>
  </si>
  <si>
    <t>图片</t>
  </si>
  <si>
    <t>香蕉头测试线</t>
  </si>
  <si>
    <t>1、接头类型：双头香蕉型
2、导线截面积：4mm2
3、长度：0.2m
4、颜色：黄、绿、红、黑</t>
  </si>
  <si>
    <t>根</t>
  </si>
  <si>
    <t>黄、绿、红、黑各2根</t>
  </si>
  <si>
    <t>1、接头类型：双头香蕉型
2、导线截面积：4mm2
3、长度：2m
4、颜色：黄、绿、红、黑</t>
  </si>
  <si>
    <t>黄、绿、红、黑各3根</t>
  </si>
  <si>
    <t>一分三叉透明双头鳄鱼夹测试线</t>
  </si>
  <si>
    <t>1、接头类型：一分三叉双头鳄鱼夹型
2、导线截面积：6mm2
3、长度：3m
4、颜色：三叉为黄、绿、红，一分为黑</t>
  </si>
  <si>
    <t>一分三叉香蕉头测试线</t>
  </si>
  <si>
    <t>1、接头类型：一分三叉双头香蕉型
2、导线截面积：4mm2
3、长度：0.4m
4、颜色：三叉为黄、绿、红，一分为黑</t>
  </si>
  <si>
    <t>2芯香蕉头弹簧线</t>
  </si>
  <si>
    <t>1、接头类型：双头香蕉型、2芯，尾部孔径4mm接香蕉插头测试线
2、导线截面积：3mm2
3、长度：拉伸最长5m
4、颜色：三叉为黄、绿、红，一分为黑</t>
  </si>
  <si>
    <t>全包鳄鱼夹</t>
  </si>
  <si>
    <t>1、型号：开口10mm全包鳄鱼夹，尾部孔径4mm接香蕉插头测试线
2、总长：56mm
3、颜色：黄、绿、红、黑</t>
  </si>
  <si>
    <t>只</t>
  </si>
  <si>
    <t>黄、绿、红、黑各3只</t>
  </si>
  <si>
    <t>1、型号：开口20mm全包鳄鱼夹，尾部孔径4mm接香蕉插头测试线
2、总长：85mm
3、颜色：黄、绿、红、黑</t>
  </si>
  <si>
    <t>针型插头</t>
  </si>
  <si>
    <t>1、型号：1mm转4mm针形插头，尾部接香蕉插头测试线
2、颜色：黄、绿、红、黑</t>
  </si>
  <si>
    <t>U型插片</t>
  </si>
  <si>
    <t>1、型号：开口4mm，尾部4mm插孔
2、总长：50mm
3、颜色：黄、绿、红、黑</t>
  </si>
  <si>
    <t>1、型号：开口6mm，尾部4mm插孔
2、总长：50mm
3、颜色：黄、绿、红、黑</t>
  </si>
  <si>
    <t>1、型号：开口10mm，尾部4mm插孔
2、总长：50mm
3、颜色：黄、绿、红、黑</t>
  </si>
  <si>
    <t>笔式万用表</t>
  </si>
  <si>
    <t>1、厂家：克列茨
2、型号：KEW1030</t>
  </si>
  <si>
    <t>16合1万用表测试线</t>
  </si>
  <si>
    <t>1、厂家：鹿仙子
2、型号：LXZ925226
3、参数：20A/1000V</t>
  </si>
  <si>
    <t>套</t>
  </si>
  <si>
    <t>香蕉头过度接线柱</t>
  </si>
  <si>
    <t>1、类型：双头4mm插孔
2、总长：不超过50mm
3、颜色：黄、绿、红、黑</t>
  </si>
  <si>
    <t>五进五出快速接线端子</t>
  </si>
  <si>
    <t>1、类型：五进五出，适用于4mm2导线
2、参数：额定电压380V，额定电流32A
3、颜色：彩色</t>
  </si>
  <si>
    <t>五进十五出快速接线端子</t>
  </si>
  <si>
    <t>1、类型：五进十五出，适用于4mm2导线
2、参数：额定电压380V，额定电流32A
3、颜色：彩色</t>
  </si>
  <si>
    <t>香蕉头转挂钩测试线</t>
  </si>
  <si>
    <t>1、接头类型：4mm香蕉头转挂钩
2、参数：额定电流10A，挂钩0.75平方，长度1m
3、颜色：黄、绿、红、黑</t>
  </si>
  <si>
    <t>黄、绿、红、黑各2只</t>
  </si>
  <si>
    <t>鳄鱼夹式测试钩</t>
  </si>
  <si>
    <t>1、型号：YJX30037，开口10mm，尾部4mm插孔
2、颜色：黄、绿、红、黑</t>
  </si>
  <si>
    <t>双夹测试钩</t>
  </si>
  <si>
    <t>1、型号：1kV、1A，尾部4mm插孔
2、颜色：黄、绿、红、黑</t>
  </si>
  <si>
    <t>探针</t>
  </si>
  <si>
    <t>1、型号参数：180°角，0.7mm粗，带4mm插孔
2、总长：60.5mm
2、颜色：黄、绿、红、黑</t>
  </si>
  <si>
    <t>1、型号参数：90°角，0.7mm粗，带4mm插孔
2、总长：60.5mm
2、颜色：黄、绿、红、黑</t>
  </si>
  <si>
    <t>1、型号参数：45°角，0.7mm粗，带4mm插孔
2、总长：60.5mm
2、颜色：黄、绿、红、黑</t>
  </si>
  <si>
    <t>纯铜透明接地线</t>
  </si>
  <si>
    <t>1、接头类型：双头鳄鱼夹型
2、导线截面积：10mm2
3、长度：2.5m
4、颜色：透明纯铜</t>
  </si>
  <si>
    <t>条</t>
  </si>
  <si>
    <t>镀锡编织铜带</t>
  </si>
  <si>
    <t>1、类型：镀锡裸铜编织带
2、截面积：6mm2
3、长度：5m</t>
  </si>
  <si>
    <t>单芯铜导线</t>
  </si>
  <si>
    <t>1、类型：BV单芯硬线
2、截面积：2.5mm2
3、长度：5m
4、颜色：黄、绿、红、黑</t>
  </si>
  <si>
    <t>可松式活扣尼龙扎带</t>
  </si>
  <si>
    <t>1、类型：宽3.6毫米 长15厘米
2、颜色：白色</t>
  </si>
  <si>
    <t>铜刷短接线设计定制</t>
  </si>
  <si>
    <t>要求：
1、铜刷：铜丝直径0.1mm，尺寸100*50*30（mm），高度密集，铜刷底部与铜板固定
2、固定外壳：用于固定毛刷与铜板，塑料，尾部预留出线孔
3、透明裸铜线：截面积4mm2，总长2m，铜板末端焊接铜线引出
4、鳄鱼夹总长56mm，半包式</t>
  </si>
  <si>
    <t>包括设计、制作</t>
  </si>
  <si>
    <t>三孔电源线</t>
  </si>
  <si>
    <t>10A，3*1.5平方，3500W</t>
  </si>
  <si>
    <t>圆裸铜绞线</t>
  </si>
  <si>
    <t>带鳄鱼夹接头，16mm2，长度3米</t>
  </si>
  <si>
    <t>铝合金测试线工具箱</t>
  </si>
  <si>
    <t>1、类型：拉杆式，50cm×40cm×30cm
2、要求：内置防震海绵，可自由分区，可收集以上所有材料。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</si>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</sst>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4" Type="http://schemas.openxmlformats.org/officeDocument/2006/relationships/image" Target="media/image24.png"/><Relationship Id="rId23" Type="http://schemas.openxmlformats.org/officeDocument/2006/relationships/image" Target="media/image23.png"/><Relationship Id="rId22" Type="http://schemas.openxmlformats.org/officeDocument/2006/relationships/image" Target="media/image22.png"/><Relationship Id="rId21" Type="http://schemas.openxmlformats.org/officeDocument/2006/relationships/image" Target="media/image21.png"/><Relationship Id="rId20" Type="http://schemas.openxmlformats.org/officeDocument/2006/relationships/image" Target="media/image20.png"/><Relationship Id="rId2" Type="http://schemas.openxmlformats.org/officeDocument/2006/relationships/image" Target="media/image2.png"/><Relationship Id="rId19" Type="http://schemas.openxmlformats.org/officeDocument/2006/relationships/image" Target="media/image19.png"/><Relationship Id="rId18" Type="http://schemas.openxmlformats.org/officeDocument/2006/relationships/image" Target="media/image18.png"/><Relationship Id="rId17" Type="http://schemas.openxmlformats.org/officeDocument/2006/relationships/image" Target="media/image17.png"/><Relationship Id="rId16" Type="http://schemas.openxmlformats.org/officeDocument/2006/relationships/image" Target="media/image16.png"/><Relationship Id="rId15" Type="http://schemas.openxmlformats.org/officeDocument/2006/relationships/image" Target="media/image15.png"/><Relationship Id="rId14" Type="http://schemas.openxmlformats.org/officeDocument/2006/relationships/image" Target="media/image14.png"/><Relationship Id="rId13" Type="http://schemas.openxmlformats.org/officeDocument/2006/relationships/image" Target="media/image13.png"/><Relationship Id="rId12" Type="http://schemas.openxmlformats.org/officeDocument/2006/relationships/image" Target="media/image12.pn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zoomScale="70" zoomScaleNormal="70" topLeftCell="A26" workbookViewId="0">
      <selection activeCell="K30" sqref="K30"/>
    </sheetView>
  </sheetViews>
  <sheetFormatPr defaultColWidth="9" defaultRowHeight="13.5" outlineLevelCol="6"/>
  <cols>
    <col min="1" max="1" width="5.51327433628319" style="1" customWidth="1"/>
    <col min="2" max="2" width="22.8672566371681" style="2" customWidth="1"/>
    <col min="3" max="3" width="36.7079646017699" style="3" customWidth="1"/>
    <col min="4" max="5" width="5.51327433628319" style="1" customWidth="1"/>
    <col min="6" max="6" width="27.9734513274336" style="4" customWidth="1"/>
    <col min="7" max="7" width="28.6194690265487" customWidth="1"/>
  </cols>
  <sheetData>
    <row r="1" ht="27" spans="1:7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6" t="s">
        <v>5</v>
      </c>
      <c r="G1" s="5" t="s">
        <v>6</v>
      </c>
    </row>
    <row r="2" ht="55.35" spans="1:7">
      <c r="A2" s="7">
        <v>1</v>
      </c>
      <c r="B2" s="8" t="s">
        <v>7</v>
      </c>
      <c r="C2" s="9" t="s">
        <v>8</v>
      </c>
      <c r="D2" s="7">
        <v>8</v>
      </c>
      <c r="E2" s="7" t="s">
        <v>9</v>
      </c>
      <c r="F2" s="8" t="s">
        <v>10</v>
      </c>
      <c r="G2" s="10" t="str">
        <f>_xlfn.DISPIMG("ID_1C7284A06E1E4396828114F4C5CEBFA4",1)</f>
        <v>=DISPIMG("ID_1C7284A06E1E4396828114F4C5CEBFA4",1)</v>
      </c>
    </row>
    <row r="3" ht="55.35" spans="1:7">
      <c r="A3" s="7">
        <v>2</v>
      </c>
      <c r="B3" s="8" t="s">
        <v>7</v>
      </c>
      <c r="C3" s="9" t="s">
        <v>11</v>
      </c>
      <c r="D3" s="7">
        <v>12</v>
      </c>
      <c r="E3" s="7" t="s">
        <v>9</v>
      </c>
      <c r="F3" s="8" t="s">
        <v>12</v>
      </c>
      <c r="G3" s="10" t="str">
        <f>_xlfn.DISPIMG("ID_1C7284A06E1E4396828114F4C5CEBFA4",1)</f>
        <v>=DISPIMG("ID_1C7284A06E1E4396828114F4C5CEBFA4",1)</v>
      </c>
    </row>
    <row r="4" ht="140" spans="1:7">
      <c r="A4" s="7">
        <v>3</v>
      </c>
      <c r="B4" s="8" t="s">
        <v>13</v>
      </c>
      <c r="C4" s="9" t="s">
        <v>14</v>
      </c>
      <c r="D4" s="7">
        <v>2</v>
      </c>
      <c r="E4" s="7" t="s">
        <v>9</v>
      </c>
      <c r="F4" s="11"/>
      <c r="G4" s="10" t="str">
        <f>_xlfn.DISPIMG("ID_D1EF45676E564D0ABC607306EBA1B7CB",1)</f>
        <v>=DISPIMG("ID_D1EF45676E564D0ABC607306EBA1B7CB",1)</v>
      </c>
    </row>
    <row r="5" ht="76.15" spans="1:7">
      <c r="A5" s="7">
        <v>4</v>
      </c>
      <c r="B5" s="8" t="s">
        <v>15</v>
      </c>
      <c r="C5" s="9" t="s">
        <v>16</v>
      </c>
      <c r="D5" s="7">
        <v>3</v>
      </c>
      <c r="E5" s="7" t="s">
        <v>9</v>
      </c>
      <c r="F5" s="11"/>
      <c r="G5" s="10" t="str">
        <f>_xlfn.DISPIMG("ID_48EC49EC3C1C4A6992304F36C2C0629A",1)</f>
        <v>=DISPIMG("ID_48EC49EC3C1C4A6992304F36C2C0629A",1)</v>
      </c>
    </row>
    <row r="6" ht="67.5" spans="1:7">
      <c r="A6" s="7">
        <v>5</v>
      </c>
      <c r="B6" s="8" t="s">
        <v>17</v>
      </c>
      <c r="C6" s="9" t="s">
        <v>18</v>
      </c>
      <c r="D6" s="7">
        <v>2</v>
      </c>
      <c r="E6" s="7" t="s">
        <v>9</v>
      </c>
      <c r="F6" s="11"/>
      <c r="G6" s="10" t="str">
        <f>_xlfn.DISPIMG("ID_27BCB68D3BF44F4DB2943DFB090DC8D5",1)</f>
        <v>=DISPIMG("ID_27BCB68D3BF44F4DB2943DFB090DC8D5",1)</v>
      </c>
    </row>
    <row r="7" ht="57.3" spans="1:7">
      <c r="A7" s="7">
        <v>6</v>
      </c>
      <c r="B7" s="8" t="s">
        <v>19</v>
      </c>
      <c r="C7" s="9" t="s">
        <v>20</v>
      </c>
      <c r="D7" s="7">
        <v>12</v>
      </c>
      <c r="E7" s="7" t="s">
        <v>21</v>
      </c>
      <c r="F7" s="8" t="s">
        <v>22</v>
      </c>
      <c r="G7" s="10" t="str">
        <f>_xlfn.DISPIMG("ID_D37AA0597D694BC68CB39B770E464346",1)</f>
        <v>=DISPIMG("ID_D37AA0597D694BC68CB39B770E464346",1)</v>
      </c>
    </row>
    <row r="8" ht="57.3" spans="1:7">
      <c r="A8" s="7">
        <v>7</v>
      </c>
      <c r="B8" s="8" t="s">
        <v>19</v>
      </c>
      <c r="C8" s="9" t="s">
        <v>23</v>
      </c>
      <c r="D8" s="7">
        <v>12</v>
      </c>
      <c r="E8" s="7" t="s">
        <v>21</v>
      </c>
      <c r="F8" s="8" t="s">
        <v>22</v>
      </c>
      <c r="G8" s="10" t="str">
        <f>_xlfn.DISPIMG("ID_D37AA0597D694BC68CB39B770E464346",1)</f>
        <v>=DISPIMG("ID_D37AA0597D694BC68CB39B770E464346",1)</v>
      </c>
    </row>
    <row r="9" ht="146.7" spans="1:7">
      <c r="A9" s="7">
        <v>8</v>
      </c>
      <c r="B9" s="8" t="s">
        <v>24</v>
      </c>
      <c r="C9" s="9" t="s">
        <v>25</v>
      </c>
      <c r="D9" s="7">
        <v>12</v>
      </c>
      <c r="E9" s="7" t="s">
        <v>21</v>
      </c>
      <c r="F9" s="8" t="s">
        <v>22</v>
      </c>
      <c r="G9" s="10" t="str">
        <f>_xlfn.DISPIMG("ID_D5B284B2C255490DB7D1DDB22EC98210",1)</f>
        <v>=DISPIMG("ID_D5B284B2C255490DB7D1DDB22EC98210",1)</v>
      </c>
    </row>
    <row r="10" ht="91.8" spans="1:7">
      <c r="A10" s="7">
        <v>9</v>
      </c>
      <c r="B10" s="8" t="s">
        <v>26</v>
      </c>
      <c r="C10" s="9" t="s">
        <v>27</v>
      </c>
      <c r="D10" s="7">
        <v>12</v>
      </c>
      <c r="E10" s="7" t="s">
        <v>21</v>
      </c>
      <c r="F10" s="8" t="s">
        <v>22</v>
      </c>
      <c r="G10" s="10" t="str">
        <f t="shared" ref="G9:G12" si="0">_xlfn.DISPIMG("ID_BA8CEE95108F4A4592799FEFD3CC6B34",1)</f>
        <v>=DISPIMG("ID_BA8CEE95108F4A4592799FEFD3CC6B34",1)</v>
      </c>
    </row>
    <row r="11" ht="105.75" spans="1:7">
      <c r="A11" s="7">
        <v>10</v>
      </c>
      <c r="B11" s="8" t="s">
        <v>26</v>
      </c>
      <c r="C11" s="9" t="s">
        <v>28</v>
      </c>
      <c r="D11" s="7">
        <v>12</v>
      </c>
      <c r="E11" s="7" t="s">
        <v>21</v>
      </c>
      <c r="F11" s="8" t="s">
        <v>22</v>
      </c>
      <c r="G11" s="10" t="str">
        <f t="shared" si="0"/>
        <v>=DISPIMG("ID_BA8CEE95108F4A4592799FEFD3CC6B34",1)</v>
      </c>
    </row>
    <row r="12" ht="105.75" spans="1:7">
      <c r="A12" s="7">
        <v>11</v>
      </c>
      <c r="B12" s="8" t="s">
        <v>26</v>
      </c>
      <c r="C12" s="9" t="s">
        <v>29</v>
      </c>
      <c r="D12" s="7">
        <v>12</v>
      </c>
      <c r="E12" s="7" t="s">
        <v>21</v>
      </c>
      <c r="F12" s="8" t="s">
        <v>22</v>
      </c>
      <c r="G12" s="10" t="str">
        <f t="shared" si="0"/>
        <v>=DISPIMG("ID_BA8CEE95108F4A4592799FEFD3CC6B34",1)</v>
      </c>
    </row>
    <row r="13" ht="187.65" spans="1:7">
      <c r="A13" s="7">
        <v>12</v>
      </c>
      <c r="B13" s="8" t="s">
        <v>30</v>
      </c>
      <c r="C13" s="9" t="s">
        <v>31</v>
      </c>
      <c r="D13" s="7">
        <v>1</v>
      </c>
      <c r="E13" s="7" t="s">
        <v>21</v>
      </c>
      <c r="F13" s="11"/>
      <c r="G13" s="11" t="str">
        <f>_xlfn.DISPIMG("ID_CE1714C8C24541A28D03EF975074B789",1)</f>
        <v>=DISPIMG("ID_CE1714C8C24541A28D03EF975074B789",1)</v>
      </c>
    </row>
    <row r="14" ht="183.65" spans="1:7">
      <c r="A14" s="7">
        <v>13</v>
      </c>
      <c r="B14" s="8" t="s">
        <v>32</v>
      </c>
      <c r="C14" s="9" t="s">
        <v>33</v>
      </c>
      <c r="D14" s="7">
        <v>1</v>
      </c>
      <c r="E14" s="7" t="s">
        <v>34</v>
      </c>
      <c r="F14" s="11"/>
      <c r="G14" s="10" t="str">
        <f>_xlfn.DISPIMG("ID_32E430AE5742477CAA9218E24D54F851",1)</f>
        <v>=DISPIMG("ID_32E430AE5742477CAA9218E24D54F851",1)</v>
      </c>
    </row>
    <row r="15" ht="91.1" spans="1:7">
      <c r="A15" s="7">
        <v>14</v>
      </c>
      <c r="B15" s="8" t="s">
        <v>35</v>
      </c>
      <c r="C15" s="9" t="s">
        <v>36</v>
      </c>
      <c r="D15" s="7">
        <v>12</v>
      </c>
      <c r="E15" s="7" t="s">
        <v>21</v>
      </c>
      <c r="F15" s="8" t="s">
        <v>22</v>
      </c>
      <c r="G15" s="10" t="str">
        <f>_xlfn.DISPIMG("ID_BDFFEC5ED7B84735A1C296E6E887B9F2",1)</f>
        <v>=DISPIMG("ID_BDFFEC5ED7B84735A1C296E6E887B9F2",1)</v>
      </c>
    </row>
    <row r="16" ht="112.45" spans="1:7">
      <c r="A16" s="7">
        <v>15</v>
      </c>
      <c r="B16" s="8" t="s">
        <v>37</v>
      </c>
      <c r="C16" s="9" t="s">
        <v>38</v>
      </c>
      <c r="D16" s="7">
        <v>10</v>
      </c>
      <c r="E16" s="7" t="s">
        <v>21</v>
      </c>
      <c r="F16" s="11"/>
      <c r="G16" s="10" t="str">
        <f>_xlfn.DISPIMG("ID_23919C7A748742CCB356C404A9AA84E9",1)</f>
        <v>=DISPIMG("ID_23919C7A748742CCB356C404A9AA84E9",1)</v>
      </c>
    </row>
    <row r="17" ht="148.25" spans="1:7">
      <c r="A17" s="7">
        <v>16</v>
      </c>
      <c r="B17" s="8" t="s">
        <v>39</v>
      </c>
      <c r="C17" s="9" t="s">
        <v>40</v>
      </c>
      <c r="D17" s="7">
        <v>10</v>
      </c>
      <c r="E17" s="7" t="s">
        <v>21</v>
      </c>
      <c r="F17" s="11"/>
      <c r="G17" s="10" t="str">
        <f>_xlfn.DISPIMG("ID_650E0A06B6054871B6BA5669061800F6",1)</f>
        <v>=DISPIMG("ID_650E0A06B6054871B6BA5669061800F6",1)</v>
      </c>
    </row>
    <row r="18" ht="59.1" spans="1:7">
      <c r="A18" s="7">
        <v>17</v>
      </c>
      <c r="B18" s="8" t="s">
        <v>41</v>
      </c>
      <c r="C18" s="9" t="s">
        <v>42</v>
      </c>
      <c r="D18" s="7">
        <v>8</v>
      </c>
      <c r="E18" s="7" t="s">
        <v>21</v>
      </c>
      <c r="F18" s="8" t="s">
        <v>43</v>
      </c>
      <c r="G18" s="10" t="str">
        <f>_xlfn.DISPIMG("ID_321C7F987AE745C7B69C9311DEED8D5D",1)</f>
        <v>=DISPIMG("ID_321C7F987AE745C7B69C9311DEED8D5D",1)</v>
      </c>
    </row>
    <row r="19" ht="85" customHeight="1" spans="1:7">
      <c r="A19" s="7">
        <v>18</v>
      </c>
      <c r="B19" s="8" t="s">
        <v>44</v>
      </c>
      <c r="C19" s="9" t="s">
        <v>45</v>
      </c>
      <c r="D19" s="7">
        <v>8</v>
      </c>
      <c r="E19" s="7" t="s">
        <v>21</v>
      </c>
      <c r="F19" s="8" t="s">
        <v>43</v>
      </c>
      <c r="G19" s="10" t="str">
        <f>_xlfn.DISPIMG("ID_41DF6C3FCE5546BD9C2ADD68E2142217",1)</f>
        <v>=DISPIMG("ID_41DF6C3FCE5546BD9C2ADD68E2142217",1)</v>
      </c>
    </row>
    <row r="20" ht="159" customHeight="1" spans="1:7">
      <c r="A20" s="7">
        <v>19</v>
      </c>
      <c r="B20" s="8" t="s">
        <v>46</v>
      </c>
      <c r="C20" s="9" t="s">
        <v>47</v>
      </c>
      <c r="D20" s="7">
        <v>8</v>
      </c>
      <c r="E20" s="7" t="s">
        <v>21</v>
      </c>
      <c r="F20" s="8" t="s">
        <v>43</v>
      </c>
      <c r="G20" s="10" t="str">
        <f>_xlfn.DISPIMG("ID_D0A25CCA01344D7EB24BA9952D65B6BC",1)</f>
        <v>=DISPIMG("ID_D0A25CCA01344D7EB24BA9952D65B6BC",1)</v>
      </c>
    </row>
    <row r="21" ht="129.05" spans="1:7">
      <c r="A21" s="7">
        <v>20</v>
      </c>
      <c r="B21" s="8" t="s">
        <v>48</v>
      </c>
      <c r="C21" s="9" t="s">
        <v>49</v>
      </c>
      <c r="D21" s="7">
        <v>8</v>
      </c>
      <c r="E21" s="7" t="s">
        <v>21</v>
      </c>
      <c r="F21" s="8" t="s">
        <v>43</v>
      </c>
      <c r="G21" s="10" t="str">
        <f t="shared" ref="G21:G23" si="1">_xlfn.DISPIMG("ID_5EF893A24A514FC0BF9AA787C06FD501",1)</f>
        <v>=DISPIMG("ID_5EF893A24A514FC0BF9AA787C06FD501",1)</v>
      </c>
    </row>
    <row r="22" customFormat="1" ht="117.95" spans="1:7">
      <c r="A22" s="7">
        <v>21</v>
      </c>
      <c r="B22" s="8" t="s">
        <v>48</v>
      </c>
      <c r="C22" s="9" t="s">
        <v>50</v>
      </c>
      <c r="D22" s="7">
        <v>8</v>
      </c>
      <c r="E22" s="7" t="s">
        <v>21</v>
      </c>
      <c r="F22" s="8" t="s">
        <v>43</v>
      </c>
      <c r="G22" s="10" t="str">
        <f t="shared" si="1"/>
        <v>=DISPIMG("ID_5EF893A24A514FC0BF9AA787C06FD501",1)</v>
      </c>
    </row>
    <row r="23" customFormat="1" ht="117.95" spans="1:7">
      <c r="A23" s="7">
        <v>22</v>
      </c>
      <c r="B23" s="8" t="s">
        <v>48</v>
      </c>
      <c r="C23" s="9" t="s">
        <v>51</v>
      </c>
      <c r="D23" s="7">
        <v>8</v>
      </c>
      <c r="E23" s="7" t="s">
        <v>21</v>
      </c>
      <c r="F23" s="8" t="s">
        <v>43</v>
      </c>
      <c r="G23" s="10" t="str">
        <f t="shared" si="1"/>
        <v>=DISPIMG("ID_5EF893A24A514FC0BF9AA787C06FD501",1)</v>
      </c>
    </row>
    <row r="24" ht="126.55" spans="1:7">
      <c r="A24" s="7">
        <v>23</v>
      </c>
      <c r="B24" s="8" t="s">
        <v>52</v>
      </c>
      <c r="C24" s="9" t="s">
        <v>53</v>
      </c>
      <c r="D24" s="7">
        <v>2</v>
      </c>
      <c r="E24" s="7" t="s">
        <v>54</v>
      </c>
      <c r="F24" s="11"/>
      <c r="G24" s="10" t="str">
        <f>_xlfn.DISPIMG("ID_B1EAD1899EDE4D798C85134554B031FE",1)</f>
        <v>=DISPIMG("ID_B1EAD1899EDE4D798C85134554B031FE",1)</v>
      </c>
    </row>
    <row r="25" ht="170.85" spans="1:7">
      <c r="A25" s="7">
        <v>24</v>
      </c>
      <c r="B25" s="8" t="s">
        <v>55</v>
      </c>
      <c r="C25" s="9" t="s">
        <v>56</v>
      </c>
      <c r="D25" s="7">
        <v>1</v>
      </c>
      <c r="E25" s="7" t="s">
        <v>54</v>
      </c>
      <c r="F25" s="11"/>
      <c r="G25" s="10" t="str">
        <f>_xlfn.DISPIMG("ID_3F62DFFE912E435BB5073ED5EDFB5FFC",1)</f>
        <v>=DISPIMG("ID_3F62DFFE912E435BB5073ED5EDFB5FFC",1)</v>
      </c>
    </row>
    <row r="26" ht="171" customHeight="1" spans="1:7">
      <c r="A26" s="7">
        <v>25</v>
      </c>
      <c r="B26" s="8" t="s">
        <v>57</v>
      </c>
      <c r="C26" s="9" t="s">
        <v>58</v>
      </c>
      <c r="D26" s="7">
        <v>8</v>
      </c>
      <c r="E26" s="7" t="s">
        <v>9</v>
      </c>
      <c r="F26" s="8" t="s">
        <v>10</v>
      </c>
      <c r="G26" s="9" t="str">
        <f>_xlfn.DISPIMG("ID_DAE1AAFC42F64A528B090CD55BAC78E2",1)</f>
        <v>=DISPIMG("ID_DAE1AAFC42F64A528B090CD55BAC78E2",1)</v>
      </c>
    </row>
    <row r="27" ht="142" customHeight="1" spans="1:7">
      <c r="A27" s="7">
        <v>26</v>
      </c>
      <c r="B27" s="8" t="s">
        <v>59</v>
      </c>
      <c r="C27" s="9" t="s">
        <v>60</v>
      </c>
      <c r="D27" s="7">
        <v>100</v>
      </c>
      <c r="E27" s="7" t="s">
        <v>9</v>
      </c>
      <c r="F27" s="11"/>
      <c r="G27" s="9" t="str">
        <f>_xlfn.DISPIMG("ID_91730BBE38A546C597AD2F8CAED92698",1)</f>
        <v>=DISPIMG("ID_91730BBE38A546C597AD2F8CAED92698",1)</v>
      </c>
    </row>
    <row r="28" ht="183" customHeight="1" spans="1:7">
      <c r="A28" s="12">
        <v>27</v>
      </c>
      <c r="B28" s="13" t="s">
        <v>61</v>
      </c>
      <c r="C28" s="14" t="s">
        <v>62</v>
      </c>
      <c r="D28" s="12">
        <v>10</v>
      </c>
      <c r="E28" s="12" t="s">
        <v>9</v>
      </c>
      <c r="F28" s="13" t="s">
        <v>63</v>
      </c>
      <c r="G28" s="14" t="str">
        <f>_xlfn.DISPIMG("ID_457B8BF678F9476ABC222A98B5FE0328",1)</f>
        <v>=DISPIMG("ID_457B8BF678F9476ABC222A98B5FE0328",1)</v>
      </c>
    </row>
    <row r="29" ht="132" customHeight="1" spans="1:7">
      <c r="A29" s="7">
        <v>28</v>
      </c>
      <c r="B29" s="8" t="s">
        <v>64</v>
      </c>
      <c r="C29" s="8" t="s">
        <v>65</v>
      </c>
      <c r="D29" s="7">
        <v>2</v>
      </c>
      <c r="E29" s="7" t="s">
        <v>9</v>
      </c>
      <c r="F29" s="11"/>
      <c r="G29" s="9" t="str">
        <f>_xlfn.DISPIMG("ID_11D9A17E2F97432EB04EED2D96E6A806",1)</f>
        <v>=DISPIMG("ID_11D9A17E2F97432EB04EED2D96E6A806",1)</v>
      </c>
    </row>
    <row r="30" ht="179" customHeight="1" spans="1:7">
      <c r="A30" s="7">
        <v>29</v>
      </c>
      <c r="B30" s="8" t="s">
        <v>66</v>
      </c>
      <c r="C30" s="8" t="s">
        <v>67</v>
      </c>
      <c r="D30" s="7">
        <v>1</v>
      </c>
      <c r="E30" s="7" t="s">
        <v>9</v>
      </c>
      <c r="F30" s="11"/>
      <c r="G30" s="9" t="str">
        <f>_xlfn.DISPIMG("ID_09EB64B149C041A4A5681DE5A7F4D3D6",1)</f>
        <v>=DISPIMG("ID_09EB64B149C041A4A5681DE5A7F4D3D6",1)</v>
      </c>
    </row>
    <row r="31" ht="141" customHeight="1" spans="1:7">
      <c r="A31" s="7">
        <v>30</v>
      </c>
      <c r="B31" s="8" t="s">
        <v>68</v>
      </c>
      <c r="C31" s="9" t="s">
        <v>69</v>
      </c>
      <c r="D31" s="7">
        <v>1</v>
      </c>
      <c r="E31" s="7" t="s">
        <v>70</v>
      </c>
      <c r="F31" s="11"/>
      <c r="G31" s="9" t="str">
        <f>_xlfn.DISPIMG("ID_D36FF9F0D9484F15868C0BFAA2A9D223",1)</f>
        <v>=DISPIMG("ID_D36FF9F0D9484F15868C0BFAA2A9D223",1)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蓝科杰</cp:lastModifiedBy>
  <dcterms:created xsi:type="dcterms:W3CDTF">2023-05-12T11:15:00Z</dcterms:created>
  <dcterms:modified xsi:type="dcterms:W3CDTF">2025-09-19T01:52:50Z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576CC7C63BB642E09FFF4214960AD47F_12</vt:lpwstr>
  </property>
</Properties>
</file>