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tabRatio="768" firstSheet="8" activeTab="8"/>
  </bookViews>
  <sheets>
    <sheet name="工程信息" sheetId="16" state="hidden" r:id="rId1"/>
    <sheet name="文件归档登记移交表-日常维修、中小修及其他项目" sheetId="26" state="hidden" r:id="rId2"/>
    <sheet name="自检表 (新3)" sheetId="27" state="hidden" r:id="rId3"/>
    <sheet name="审核汇总表" sheetId="5" state="hidden" r:id="rId4"/>
    <sheet name="审核报告P1" sheetId="6" state="hidden" r:id="rId5"/>
    <sheet name="审核报告P2" sheetId="7" state="hidden" r:id="rId6"/>
    <sheet name="审核报告P3" sheetId="8" state="hidden" r:id="rId7"/>
    <sheet name="结算书封面" sheetId="11" state="hidden" r:id="rId8"/>
    <sheet name="生产工器具、仪器仪表检测报价（适用标的2）" sheetId="31" r:id="rId9"/>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xlnm._FilterDatabase" localSheetId="0" hidden="1">工程信息!$J$1:$J$21</definedName>
    <definedName name="OLE_LINK1" localSheetId="1">'文件归档登记移交表-日常维修、中小修及其他项目'!#REF!</definedName>
    <definedName name="_xlnm.Print_Area" localSheetId="0">工程信息!#REF!</definedName>
    <definedName name="_xlnm.Print_Area" localSheetId="4">审核报告P1!$A$1:$I$41</definedName>
    <definedName name="_xlnm.Print_Area" localSheetId="5">审核报告P2!$A$1:$I$35</definedName>
    <definedName name="_xlnm.Print_Area" localSheetId="3">审核汇总表!$A$1:$F$12</definedName>
    <definedName name="_xlnm.Print_Titles" localSheetId="0">工程信息!#REF!</definedName>
    <definedName name="_xlnm.Print_Titles" localSheetId="6">审核报告P3!$1:$3</definedName>
    <definedName name="_xlnm.Print_Titles" localSheetId="3">审核汇总表!$1:$4</definedName>
    <definedName name="导线价">[1]架线附表!$M$5</definedName>
    <definedName name="导线重">[1]架线附表!$E$4</definedName>
    <definedName name="地网重">[1]杆塔附表!$W$13</definedName>
    <definedName name="地线重">[1]架线附表!$E$17</definedName>
    <definedName name="附件重">[1]附件附表!$E$53</definedName>
    <definedName name="基筋重">[1]基础附表!$L$10</definedName>
    <definedName name="脚栓重">[1]基础附表!$L$18</definedName>
    <definedName name="金具价">[1]附件附表!$M$15</definedName>
    <definedName name="全长">#REF!</definedName>
    <definedName name="水泥价">[1]基础附表!$L$3</definedName>
    <definedName name="水泥重">[1]基础附表!$L$2</definedName>
    <definedName name="砼C15方量">[1]基础材料!$E$54</definedName>
    <definedName name="砼C20方量">[1]基础材料!$G$54</definedName>
    <definedName name="_1_C15FANGLIANG">[1]基础材料!$E$54</definedName>
    <definedName name="_2.5_2_0.04_2_6.25_0.016">#REF!</definedName>
    <definedName name="_Fill" hidden="1">[2]eqpmad2!#REF!</definedName>
    <definedName name="_LC10">#N/A</definedName>
    <definedName name="_LC11">#N/A</definedName>
    <definedName name="_LC12">#N/A</definedName>
    <definedName name="_LC13">#N/A</definedName>
    <definedName name="_LC14">#N/A</definedName>
    <definedName name="_LC15">#N/A</definedName>
    <definedName name="_LC16">#N/A</definedName>
    <definedName name="_LC17">#N/A</definedName>
    <definedName name="_LC18">#N/A</definedName>
    <definedName name="_LC19">#N/A</definedName>
    <definedName name="_LC20">#N/A</definedName>
    <definedName name="_LC21">#N/A</definedName>
    <definedName name="_LC22">#N/A</definedName>
    <definedName name="_LC23">#N/A</definedName>
    <definedName name="_LC24">#N/A</definedName>
    <definedName name="_LC25">#N/A</definedName>
    <definedName name="_LC26">#N/A</definedName>
    <definedName name="_LC27">#N/A</definedName>
    <definedName name="_LC28">#N/A</definedName>
    <definedName name="_LC5">#N/A</definedName>
    <definedName name="_LC6">#N/A</definedName>
    <definedName name="_LC7">#N/A</definedName>
    <definedName name="_LC8">#N/A</definedName>
    <definedName name="_LC9">#N/A</definedName>
    <definedName name="_LD10">#N/A</definedName>
    <definedName name="_LD11">#N/A</definedName>
    <definedName name="_LD12">#N/A</definedName>
    <definedName name="_LD13">#N/A</definedName>
    <definedName name="_LD14">#N/A</definedName>
    <definedName name="_LD15">#N/A</definedName>
    <definedName name="_LD16">#N/A</definedName>
    <definedName name="_LD17">#N/A</definedName>
    <definedName name="_LD18">#N/A</definedName>
    <definedName name="_LD19">#N/A</definedName>
    <definedName name="_LD20">#N/A</definedName>
    <definedName name="_LD21">#N/A</definedName>
    <definedName name="_LD22">#N/A</definedName>
    <definedName name="_LD23">#N/A</definedName>
    <definedName name="_LD24">#N/A</definedName>
    <definedName name="_LD25">#N/A</definedName>
    <definedName name="_LD26">#N/A</definedName>
    <definedName name="_LD27">#N/A</definedName>
    <definedName name="_LD28">#N/A</definedName>
    <definedName name="_LD5">#N/A</definedName>
    <definedName name="_LD6">#N/A</definedName>
    <definedName name="_LD7">#N/A</definedName>
    <definedName name="_LD8">#N/A</definedName>
    <definedName name="_LD9">#N/A</definedName>
    <definedName name="_LG10">#N/A</definedName>
    <definedName name="_LG11">#N/A</definedName>
    <definedName name="_LG12">#N/A</definedName>
    <definedName name="_LG13">#N/A</definedName>
    <definedName name="_LG14">#N/A</definedName>
    <definedName name="_LG15">#N/A</definedName>
    <definedName name="_LG16">#N/A</definedName>
    <definedName name="_LG17">#N/A</definedName>
    <definedName name="_LG18">#N/A</definedName>
    <definedName name="_LG19">#N/A</definedName>
    <definedName name="_LG20">#N/A</definedName>
    <definedName name="_LG21">#N/A</definedName>
    <definedName name="_LG22">#N/A</definedName>
    <definedName name="_LG23">#N/A</definedName>
    <definedName name="_LG24">#N/A</definedName>
    <definedName name="_LG25">#N/A</definedName>
    <definedName name="_LG26">#N/A</definedName>
    <definedName name="_LG27">#N/A</definedName>
    <definedName name="_LG28">#N/A</definedName>
    <definedName name="_LG5">#N/A</definedName>
    <definedName name="_LG6">#N/A</definedName>
    <definedName name="_LG7">#N/A</definedName>
    <definedName name="_LG8">#N/A</definedName>
    <definedName name="_LG9">#N/A</definedName>
    <definedName name="_LH10">#N/A</definedName>
    <definedName name="_LH11">#N/A</definedName>
    <definedName name="_LH12">#N/A</definedName>
    <definedName name="_LH13">#N/A</definedName>
    <definedName name="_LH14">#N/A</definedName>
    <definedName name="_LH15">#N/A</definedName>
    <definedName name="_LH16">#N/A</definedName>
    <definedName name="_LH17">#N/A</definedName>
    <definedName name="_LH18">#N/A</definedName>
    <definedName name="_LH19">#N/A</definedName>
    <definedName name="_LH20">#N/A</definedName>
    <definedName name="_LH21">#N/A</definedName>
    <definedName name="_LH22">#N/A</definedName>
    <definedName name="_LH23">#N/A</definedName>
    <definedName name="_LH24">#N/A</definedName>
    <definedName name="_LH25">#N/A</definedName>
    <definedName name="_LH26">#N/A</definedName>
    <definedName name="_LH27">#N/A</definedName>
    <definedName name="_LH28">#N/A</definedName>
    <definedName name="_LH5">#N/A</definedName>
    <definedName name="_LH6">#N/A</definedName>
    <definedName name="_LH7">#N/A</definedName>
    <definedName name="_LH8">#N/A</definedName>
    <definedName name="_LH9">#N/A</definedName>
    <definedName name="_LK10">#N/A</definedName>
    <definedName name="_LK11">#N/A</definedName>
    <definedName name="_LK12">#N/A</definedName>
    <definedName name="_LK13">#N/A</definedName>
    <definedName name="_LK14">#N/A</definedName>
    <definedName name="_LK15">#N/A</definedName>
    <definedName name="_LK16">#N/A</definedName>
    <definedName name="_LK17">#N/A</definedName>
    <definedName name="_LK18">#N/A</definedName>
    <definedName name="_LK19">#N/A</definedName>
    <definedName name="_LK20">#N/A</definedName>
    <definedName name="_LK21">#N/A</definedName>
    <definedName name="_LK22">#N/A</definedName>
    <definedName name="_LK23">#N/A</definedName>
    <definedName name="_LK24">#N/A</definedName>
    <definedName name="_LK25">#N/A</definedName>
    <definedName name="_LK26">#N/A</definedName>
    <definedName name="_LK27">#N/A</definedName>
    <definedName name="_LK28">#N/A</definedName>
    <definedName name="_LK5">#N/A</definedName>
    <definedName name="_LK6">#N/A</definedName>
    <definedName name="_LK7">#N/A</definedName>
    <definedName name="_LK8">#N/A</definedName>
    <definedName name="_LK9">#N/A</definedName>
    <definedName name="_LL10">#N/A</definedName>
    <definedName name="_LL11">#N/A</definedName>
    <definedName name="_LL12">#N/A</definedName>
    <definedName name="_LL13">#N/A</definedName>
    <definedName name="_LL14">#N/A</definedName>
    <definedName name="_LL15">#N/A</definedName>
    <definedName name="_LL16">#N/A</definedName>
    <definedName name="_LL17">#N/A</definedName>
    <definedName name="_LL18">#N/A</definedName>
    <definedName name="_LL19">#N/A</definedName>
    <definedName name="_LL20">#N/A</definedName>
    <definedName name="_LL21">#N/A</definedName>
    <definedName name="_LL22">#N/A</definedName>
    <definedName name="_LL23">#N/A</definedName>
    <definedName name="_LL24">#N/A</definedName>
    <definedName name="_LL25">#N/A</definedName>
    <definedName name="_LL26">#N/A</definedName>
    <definedName name="_LL27">#N/A</definedName>
    <definedName name="_LL28">#N/A</definedName>
    <definedName name="_LL5">#N/A</definedName>
    <definedName name="_LL6">#N/A</definedName>
    <definedName name="_LL7">#N/A</definedName>
    <definedName name="_LL8">#N/A</definedName>
    <definedName name="_LL9">#N/A</definedName>
    <definedName name="_PA7">'[3]SW-TEO'!#REF!</definedName>
    <definedName name="_PA8">'[3]SW-TEO'!#REF!</definedName>
    <definedName name="_PD1">'[3]SW-TEO'!#REF!</definedName>
    <definedName name="_PE12">'[3]SW-TEO'!#REF!</definedName>
    <definedName name="_PE13">'[3]SW-TEO'!#REF!</definedName>
    <definedName name="_PE6">'[3]SW-TEO'!#REF!</definedName>
    <definedName name="_PE7">'[3]SW-TEO'!#REF!</definedName>
    <definedName name="_PE8">'[3]SW-TEO'!#REF!</definedName>
    <definedName name="_PE9">'[3]SW-TEO'!#REF!</definedName>
    <definedName name="_PH1">'[3]SW-TEO'!#REF!</definedName>
    <definedName name="_PI1">'[3]SW-TEO'!#REF!</definedName>
    <definedName name="_PK1">'[3]SW-TEO'!#REF!</definedName>
    <definedName name="_PK3">'[3]SW-TEO'!#REF!</definedName>
    <definedName name="aiu_bottom">'[4]Financ. Overview'!#REF!</definedName>
    <definedName name="BringUserToAboutSheet">#N/A</definedName>
    <definedName name="BringUserToCode">#N/A</definedName>
    <definedName name="FRC">[5]Main!$C$9</definedName>
    <definedName name="hostfee">'[4]Financ. Overview'!$H$12</definedName>
    <definedName name="hraiu_bottom">'[4]Financ. Overview'!#REF!</definedName>
    <definedName name="hvac">'[4]Financ. Overview'!#REF!</definedName>
    <definedName name="HWSheet">1</definedName>
    <definedName name="jc0">#N/A</definedName>
    <definedName name="Module.Prix_SMC">[6]!Module.Prix_SMC</definedName>
    <definedName name="OS">[7]Open!#REF!</definedName>
    <definedName name="pr_toolbox">[4]Toolbox!$A$3:$I$80</definedName>
    <definedName name="PRD_NO">"ABS354"</definedName>
    <definedName name="_xlnm.Print_Area" hidden="1">#N/A</definedName>
    <definedName name="Print_Area_MI">#REF!</definedName>
    <definedName name="_xlnm.Print_Titles" hidden="1">#N/A</definedName>
    <definedName name="Prix_SMC">#N/A</definedName>
    <definedName name="QM">#N/A</definedName>
    <definedName name="s_c_list">[8]Toolbox!$A$7:$H$969</definedName>
    <definedName name="SCG">'[9]G.1R-Shou COP Gf'!#REF!</definedName>
    <definedName name="sdlfee">'[4]Financ. Overview'!$H$13</definedName>
    <definedName name="solar_ratio">'[10]POWER ASSUMPTIONS'!$H$7</definedName>
    <definedName name="ss7fee">'[4]Financ. Overview'!$H$18</definedName>
    <definedName name="StartSeller">#N/A</definedName>
    <definedName name="subsfee">'[4]Financ. Overview'!$H$14</definedName>
    <definedName name="toolbox">[11]Toolbox!$C$5:$T$1578</definedName>
    <definedName name="V5.1Fee">'[4]Financ. Overview'!$H$15</definedName>
    <definedName name="Z32_Cost_red">'[4]Financ. Overview'!#REF!</definedName>
    <definedName name="编制人">#REF!</definedName>
    <definedName name="表_">[12]表三甲!$A$1:$IV$3</definedName>
    <definedName name="不不不不不">#REF!</definedName>
    <definedName name="财务费用">#REF!</definedName>
    <definedName name="冬雨季施工增加费">#REF!</definedName>
    <definedName name="防白蚁">[1]附件附表!$E$53</definedName>
    <definedName name="分项工程名称">'[13]招标统计（带编号）'!$B$3:$B$3</definedName>
    <definedName name="附加值">#REF!</definedName>
    <definedName name="工程编号">201306061136535000</definedName>
    <definedName name="工程概况">#REF!</definedName>
    <definedName name="工程名称">[14]费率表!$D$43</definedName>
    <definedName name="合计">[15]大小写!#REF!</definedName>
    <definedName name="汇率">#REF!</definedName>
    <definedName name="机械台班调增">#REF!</definedName>
    <definedName name="基础名称top">#REF!</definedName>
    <definedName name="计划利润">#REF!</definedName>
    <definedName name="建设单位">#REF!</definedName>
    <definedName name="建设单位简称">#REF!</definedName>
    <definedName name="建设单位名称">[16]建设!$B$2:$B$43</definedName>
    <definedName name="建税金">[17]建总!$P$7</definedName>
    <definedName name="接受人员">#REF!</definedName>
    <definedName name="临时设施费">#REF!</definedName>
    <definedName name="没关系">[1]杆塔附表!$W$13</definedName>
    <definedName name="名称表">[18]名称表!$A$1:$A$18</definedName>
    <definedName name="配网新增容量">#REF!</definedName>
    <definedName name="配网总容量">#REF!</definedName>
    <definedName name="企业管理费">#REF!</definedName>
    <definedName name="签名页">#N/A</definedName>
    <definedName name="权值计算基数">#REF!</definedName>
    <definedName name="人工费调增">#REF!</definedName>
    <definedName name="少时诵诗书所">#N/A</definedName>
    <definedName name="审核人">#REF!</definedName>
    <definedName name="生产列1">#REF!</definedName>
    <definedName name="生产列11">#REF!</definedName>
    <definedName name="生产列15">#REF!</definedName>
    <definedName name="生产列16">#REF!</definedName>
    <definedName name="生产列17">#REF!</definedName>
    <definedName name="生产列19">#REF!</definedName>
    <definedName name="生产列2">#REF!</definedName>
    <definedName name="生产列20">#REF!</definedName>
    <definedName name="生产列3">#REF!</definedName>
    <definedName name="生产列4">#REF!</definedName>
    <definedName name="生产列5">#REF!</definedName>
    <definedName name="生产列6">#REF!</definedName>
    <definedName name="生产列7">#REF!</definedName>
    <definedName name="生产列8">#REF!</definedName>
    <definedName name="生产列9">#REF!</definedName>
    <definedName name="生产期">#REF!</definedName>
    <definedName name="生产期1">#REF!</definedName>
    <definedName name="生产期11">#REF!</definedName>
    <definedName name="生产期15">#REF!</definedName>
    <definedName name="生产期16">#REF!</definedName>
    <definedName name="生产期17">#REF!</definedName>
    <definedName name="生产期19">#REF!</definedName>
    <definedName name="生产期2">#REF!</definedName>
    <definedName name="生产期20">#REF!</definedName>
    <definedName name="生产期3">#REF!</definedName>
    <definedName name="生产期4">#REF!</definedName>
    <definedName name="生产期5">#REF!</definedName>
    <definedName name="生产期6">#REF!</definedName>
    <definedName name="生产期7">#REF!</definedName>
    <definedName name="生产期8">#REF!</definedName>
    <definedName name="生产期9">#REF!</definedName>
    <definedName name="施工单位简称">#REF!</definedName>
    <definedName name="施工工具用具使用费">#REF!</definedName>
    <definedName name="施工机构转移费">#REF!</definedName>
    <definedName name="税金">#REF!</definedName>
    <definedName name="投标单位">[19]费率表!$D$44</definedName>
    <definedName name="无所谓">[1]附件附表!$M$15</definedName>
    <definedName name="现场管理费">#REF!</definedName>
    <definedName name="校核人">#REF!</definedName>
    <definedName name="咨询类型">[20]建设!$C$2:$C$6</definedName>
    <definedName name="总供电量">#REF!</definedName>
    <definedName name="最大负荷">#REF!</definedName>
    <definedName name="전">#REF!</definedName>
    <definedName name="주택사업본부">#REF!</definedName>
    <definedName name="철구사업본부">#REF!</definedName>
    <definedName name="a">[21]杆塔附表!$W$13</definedName>
    <definedName name="ab">[21]基础附表!$L$10</definedName>
    <definedName name="abc">[21]基础附表!$L$18</definedName>
    <definedName name="abcd">[21]附件附表!$M$15</definedName>
    <definedName name="ae">[21]基础附表!$L$3</definedName>
    <definedName name="af">[21]基础附表!$L$2</definedName>
    <definedName name="朗新">[22]基础材料!$G$54</definedName>
    <definedName name="_xlnm.Print_Titles" localSheetId="8">'生产工器具、仪器仪表检测报价（适用标的2）'!$1:$3</definedName>
  </definedNames>
  <calcPr calcId="144525" fullPrecision="0" concurrentCalc="0"/>
</workbook>
</file>

<file path=xl/sharedStrings.xml><?xml version="1.0" encoding="utf-8"?>
<sst xmlns="http://schemas.openxmlformats.org/spreadsheetml/2006/main" count="911" uniqueCount="491">
  <si>
    <t>造价员</t>
  </si>
  <si>
    <t>杜建辉（胡寿尚）</t>
  </si>
  <si>
    <t>工程内容</t>
  </si>
  <si>
    <t>对广东电网有限责任公司下属机关和各地市局单位的车辆维修及保养，年检、车辆清洁等项目进行招标控制价编制</t>
  </si>
  <si>
    <t>定额体系清单</t>
  </si>
  <si>
    <t>委托单位
（标题第一行）</t>
  </si>
  <si>
    <t>广东电网有限责任公司</t>
  </si>
  <si>
    <t>《20kV及以下配电网工程预算定额（2009）》</t>
  </si>
  <si>
    <t>工程名称
（标题第二行）</t>
  </si>
  <si>
    <t>2024-2025年广东电网有限责任公司车辆维修及保养、年检代办、车辆清洁服务项目</t>
  </si>
  <si>
    <t>承包方式</t>
  </si>
  <si>
    <t>《20kV及以下配电网工程预算定额（2016）》</t>
  </si>
  <si>
    <t>增值税</t>
  </si>
  <si>
    <t>结算原则</t>
  </si>
  <si>
    <t>常规</t>
  </si>
  <si>
    <t>《电网检修工程预算定额（2010）》</t>
  </si>
  <si>
    <t>编制日期：</t>
  </si>
  <si>
    <t>建设单位</t>
  </si>
  <si>
    <t>承包单位</t>
  </si>
  <si>
    <t>《电网技术改造工程预算定额（2010）》</t>
  </si>
  <si>
    <t>业务编号：</t>
  </si>
  <si>
    <t>无设计单位</t>
  </si>
  <si>
    <t>监理单位</t>
  </si>
  <si>
    <t>《广东省建筑与装饰工程综合定额（2010）》</t>
  </si>
  <si>
    <t>咨询费下浮率</t>
  </si>
  <si>
    <t>开工日期</t>
  </si>
  <si>
    <t>竣工日期</t>
  </si>
  <si>
    <t>《广东省安装工程综合定额（2010）》</t>
  </si>
  <si>
    <t>施工中标费率
（审核后下浮）</t>
  </si>
  <si>
    <t>定额体系</t>
  </si>
  <si>
    <t>广东省定额(2018)</t>
  </si>
  <si>
    <t>计价方式</t>
  </si>
  <si>
    <t>清单计价法</t>
  </si>
  <si>
    <t>《广东省市政工程综合定额（2010）》</t>
  </si>
  <si>
    <t>最低咨询费</t>
  </si>
  <si>
    <t>套用定额</t>
  </si>
  <si>
    <t>《广东省通用安装工程综合定额（2018）》</t>
  </si>
  <si>
    <t>《广东省园林绿化工程综合定额（2010）》</t>
  </si>
  <si>
    <t>施工合同号</t>
  </si>
  <si>
    <t>材料信息价</t>
  </si>
  <si>
    <t>穗建造价〔2022〕42号</t>
  </si>
  <si>
    <r>
      <rPr>
        <sz val="11"/>
        <color indexed="8"/>
        <rFont val="宋体"/>
        <charset val="134"/>
      </rPr>
      <t>《广东省房屋建筑和市政修缮工程综合定额（201</t>
    </r>
    <r>
      <rPr>
        <sz val="11"/>
        <color indexed="8"/>
        <rFont val="宋体"/>
        <charset val="134"/>
      </rPr>
      <t>2）》</t>
    </r>
  </si>
  <si>
    <t>工程编号</t>
  </si>
  <si>
    <t>/</t>
  </si>
  <si>
    <t>厂商价</t>
  </si>
  <si>
    <t>一</t>
  </si>
  <si>
    <r>
      <rPr>
        <sz val="11"/>
        <color indexed="8"/>
        <rFont val="宋体"/>
        <charset val="134"/>
      </rPr>
      <t>《电网检修工程预算定额（201</t>
    </r>
    <r>
      <rPr>
        <sz val="11"/>
        <color indexed="8"/>
        <rFont val="宋体"/>
        <charset val="134"/>
      </rPr>
      <t>5年版）》</t>
    </r>
  </si>
  <si>
    <t>限价金额</t>
  </si>
  <si>
    <t>建筑部分</t>
  </si>
  <si>
    <t>建设单位提供的</t>
  </si>
  <si>
    <t>工程量清单</t>
  </si>
  <si>
    <t>《电网技术改造工程预算定额（2015年版）》</t>
  </si>
  <si>
    <t>安装部分</t>
  </si>
  <si>
    <t>配网定额年价差</t>
  </si>
  <si>
    <t>定额〔2019〕26号《关于发布20kV及以下配电网工程预算定额2019年上半年价格水平调整系数的通知》</t>
  </si>
  <si>
    <t>《电网拆除工程预算定额（2015年版）》</t>
  </si>
  <si>
    <t>报告版/次</t>
  </si>
  <si>
    <t>A/0</t>
  </si>
  <si>
    <t>技改检修定额年价差</t>
  </si>
  <si>
    <t>定额〔2020〕26号《关于发布2015版电网技术改造和检修工程概预算定额2020年上半年价格水平调整系数的通知》</t>
  </si>
  <si>
    <t>广东电行〔2015〕19号关于印发《广东省电力行业10kv配电线路带电作业收费标准》的通知</t>
  </si>
  <si>
    <t>汇总表版/次</t>
  </si>
  <si>
    <t>核减结算情况说明</t>
  </si>
  <si>
    <t>根据施工图重新核查工程量，按最新材价文件调整乙供材料价格，并按相关规定文件调整工程取费，</t>
  </si>
  <si>
    <t>《电网拆除工程预算定额估价表（2015年版）》</t>
  </si>
  <si>
    <t>《电网检修工程预算定额估价表（2015年版）》</t>
  </si>
  <si>
    <t>《电网技术改造工程预算定额估价表（2015年版）》</t>
  </si>
  <si>
    <t>《广东省房屋建筑与装饰工程综合定额（2018）》</t>
  </si>
  <si>
    <t>《广东省市政工程综合定额（2018）》</t>
  </si>
  <si>
    <t>《广东省园林绿化工程综合定额（2018）》</t>
  </si>
  <si>
    <t>广州竣盛工程造价咨询有限公司</t>
  </si>
  <si>
    <t>日常维修、中小修及其他项目工程造价文件归档登记移交表</t>
  </si>
  <si>
    <t>项目名称</t>
  </si>
  <si>
    <t>工程类别</t>
  </si>
  <si>
    <t>其他</t>
  </si>
  <si>
    <t>项目属性</t>
  </si>
  <si>
    <t>招标控制价编制</t>
  </si>
  <si>
    <t>业务编号</t>
  </si>
  <si>
    <t>日　　期</t>
  </si>
  <si>
    <t>申 请 人</t>
  </si>
  <si>
    <t>所属组别</t>
  </si>
  <si>
    <t>造价二组</t>
  </si>
  <si>
    <t>资料类别</t>
  </si>
  <si>
    <t>编号</t>
  </si>
  <si>
    <t>关键性</t>
  </si>
  <si>
    <t>资料名称</t>
  </si>
  <si>
    <t>归档</t>
  </si>
  <si>
    <t>归档形式</t>
  </si>
  <si>
    <t>备注</t>
  </si>
  <si>
    <t>成果文件</t>
  </si>
  <si>
    <t>★</t>
  </si>
  <si>
    <t>限价汇总表</t>
  </si>
  <si>
    <t>原件</t>
  </si>
  <si>
    <t>编制报告</t>
  </si>
  <si>
    <t>√</t>
  </si>
  <si>
    <t>支撑性材料</t>
  </si>
  <si>
    <t>其它必要的支撑证明材料</t>
  </si>
  <si>
    <t>原件或电子版</t>
  </si>
  <si>
    <t>备注：
1．广州供电局配网基建结算审核支撑性文件电子版文件在业主的工程系统中归档；
2．纸质版文件在公司档案室归档；
3．√代表提交的资料；
4．其他需归档资料在空白处填写。</t>
  </si>
  <si>
    <t>档案管理员签收：</t>
  </si>
  <si>
    <t>归档日期：</t>
  </si>
  <si>
    <t>工程造价成果自检表</t>
  </si>
  <si>
    <t>项目负责人</t>
  </si>
  <si>
    <t>序号</t>
  </si>
  <si>
    <t>自检项目</t>
  </si>
  <si>
    <t>自检情况</t>
  </si>
  <si>
    <t>造价成果编审依据</t>
  </si>
  <si>
    <t>采用定额体系□09配网、□16年配网、□15年检修技改、□10广东省定额、□18广东省定额、□其他</t>
  </si>
  <si>
    <t>如采用其他的请填写具体定额体系</t>
  </si>
  <si>
    <t>采用计费程序的文件</t>
  </si>
  <si>
    <t>采用的人材机调整系数及价差文件</t>
  </si>
  <si>
    <t>预、结算书部分</t>
  </si>
  <si>
    <t>工程量复核</t>
  </si>
  <si>
    <t>定额子目套用</t>
  </si>
  <si>
    <t>材料设备单价</t>
  </si>
  <si>
    <t>计费费率、人材机调整系数</t>
  </si>
  <si>
    <t>项目基本信息</t>
  </si>
  <si>
    <t>项目批次□、标段□、业务编号□、项目名称□、项目编号□</t>
  </si>
  <si>
    <t>送审金额□、审定金额□、施工费费率□、咨询费费率□、咨询费支付方□</t>
  </si>
  <si>
    <t>成果数据与各系统一致□</t>
  </si>
  <si>
    <t>建设单位□、施工单位□、工程概况□、工作内容□、开竣工日期□</t>
  </si>
  <si>
    <t>核减原因及结论</t>
  </si>
  <si>
    <t>审核情况说明</t>
  </si>
  <si>
    <t>税率、大小写审定金额核对</t>
  </si>
  <si>
    <t>注：编审员按以上自检项目进行逐项自检，自校无误后在自检情况列打“√”；序号1的自检项，需填写相应的体系或文号</t>
  </si>
  <si>
    <t>工程名称</t>
  </si>
  <si>
    <t>招标控制价</t>
  </si>
  <si>
    <t>备  注</t>
  </si>
  <si>
    <t>咨询费计算表</t>
  </si>
  <si>
    <t>咨询费</t>
  </si>
  <si>
    <t>计算过程</t>
  </si>
  <si>
    <t>100万以内</t>
  </si>
  <si>
    <t>101- 500万</t>
  </si>
  <si>
    <t>501-1000万</t>
  </si>
  <si>
    <t>1001-5000万</t>
  </si>
  <si>
    <t>5000万-1亿</t>
  </si>
  <si>
    <t>1亿以上</t>
  </si>
  <si>
    <t>核增减费率</t>
  </si>
  <si>
    <t>1</t>
  </si>
  <si>
    <t>咨询费不足600元,按600元收。</t>
  </si>
  <si>
    <t>合    计</t>
  </si>
  <si>
    <t xml:space="preserve">委托单位：（盖章） </t>
  </si>
  <si>
    <t xml:space="preserve">     审核单位：广州竣盛工程造价咨询有限公司</t>
  </si>
  <si>
    <t xml:space="preserve">     编 制 人：     </t>
  </si>
  <si>
    <t>主　　管：</t>
  </si>
  <si>
    <t xml:space="preserve">     审 核 人：</t>
  </si>
  <si>
    <t>招 标 控 制 价 报 告</t>
  </si>
  <si>
    <t>JSECC-QR-业务-04</t>
  </si>
  <si>
    <t>审批：</t>
  </si>
  <si>
    <t>审核：</t>
  </si>
  <si>
    <t>校核：</t>
  </si>
  <si>
    <t>编制：</t>
  </si>
  <si>
    <t>·广州竣盛工程造价咨询有限公司·</t>
  </si>
  <si>
    <t>关于广东电网公司2023年车辆维修及保养、年检代办、车辆清洁服务项目招标控制价编制报告</t>
  </si>
  <si>
    <t>一、项目概况</t>
  </si>
  <si>
    <t>（一）工作内容：</t>
  </si>
  <si>
    <t>二、编制范围</t>
  </si>
  <si>
    <t>　　依据广东电网公司2023年车辆维修及保养、年检代办、车辆清洁服务项目等内容进行招标控制价编制。</t>
  </si>
  <si>
    <t>三、编制准则、标准和依据</t>
  </si>
  <si>
    <t>（一）编制行为准则：</t>
  </si>
  <si>
    <t>　　1.《关于下发&lt;工程造价咨询单位执业行为准则&gt;、&lt;造价工程师执业道德行为准则&gt;的通知》(中价协〔2002〕第015号)；</t>
  </si>
  <si>
    <t>　　2.《工程造价咨询业务操作指导规程》(中价协〔2002〕第016号)；</t>
  </si>
  <si>
    <t xml:space="preserve">    3.《建设工程造价咨询规范》（GB/T 51095-2015）。</t>
  </si>
  <si>
    <t>（二）编制标准：</t>
  </si>
  <si>
    <t>　　本工程招标控制价按以下标准进行编制：</t>
  </si>
  <si>
    <t xml:space="preserve">    1.根据车辆维修及保养，年检代办服务、车辆清洁等的工作内容进行编制；</t>
  </si>
  <si>
    <t>　　2.参考各地市《人力资源市场工资价位（2021年）》汽车摩托车修理技术服务人员工资差异，根据地区差异分为三类地区设置招标控制价。</t>
  </si>
  <si>
    <t>　　3.招标控制价采用平移法进行编制；</t>
  </si>
  <si>
    <t>四、编制结论</t>
  </si>
  <si>
    <t>附件：1.招标控制价</t>
  </si>
  <si>
    <t>编制单位：（盖章）</t>
  </si>
  <si>
    <t>广州供电局2013年第一批中低压配电网项目</t>
  </si>
  <si>
    <t>083000WP20120007</t>
  </si>
  <si>
    <t>绿洲站F24调整绿洲站F23负荷</t>
  </si>
  <si>
    <t>广州从化供电局 标段1</t>
  </si>
  <si>
    <t>130954.27</t>
  </si>
  <si>
    <t>4974.36</t>
  </si>
  <si>
    <t>40719.45</t>
  </si>
  <si>
    <t>招 标 控 制 价</t>
  </si>
  <si>
    <t>工程名称：</t>
  </si>
  <si>
    <t>建设单位：</t>
  </si>
  <si>
    <t>日   期：</t>
  </si>
  <si>
    <t>招标控制价清单表</t>
  </si>
  <si>
    <t>项目名称：佛山供电局2026-2027年生产工器具、仪器仪表检测框架招标（适用标的2）</t>
  </si>
  <si>
    <t>单位：元</t>
  </si>
  <si>
    <t>工程量</t>
  </si>
  <si>
    <t>综合价</t>
  </si>
  <si>
    <t>单位</t>
  </si>
  <si>
    <t>合计</t>
  </si>
  <si>
    <t>电力10kV电流互感器实验室检测（0.1-0.5级）、电力低压电流互感器实验室检测（0.5级及以下）</t>
  </si>
  <si>
    <t>元/组</t>
  </si>
  <si>
    <t>标准电压互感器实验室检定、标准电流互感器实验室检定</t>
  </si>
  <si>
    <t>电流互感器现场测试</t>
  </si>
  <si>
    <t>电流比例标准(电流比例标准（十万分之一）</t>
  </si>
  <si>
    <t>关口电能表实验室检测(0.2S、0.5S级全性能试验)</t>
  </si>
  <si>
    <t>元/只</t>
  </si>
  <si>
    <t>关口电能表实验室检测(0.5、0.5S级全性能试验)</t>
  </si>
  <si>
    <t>关口电能表实验室检测（0.2S、0.5S级误差试验）</t>
  </si>
  <si>
    <t>单相长寿命表（2.0级以下）</t>
  </si>
  <si>
    <t>元/台</t>
  </si>
  <si>
    <t>三相长寿命表（1.0、2.0级）</t>
  </si>
  <si>
    <t>单相485接口电能表（2.0级以下）、单相载波电能表（2.0级以下）</t>
  </si>
  <si>
    <t>三相载波电能表（1.0级、2.0级及以下）、普通三相电能表（1.0级、2.0级及以下）、三相多功能电能表（0.5级、1.0级、2.0级及以下）、数字式多功能电能表（0.2 S、0.5S、0.5 1.0级等）</t>
  </si>
  <si>
    <t>二次压降测试仪</t>
  </si>
  <si>
    <t>二次负载测试仪</t>
  </si>
  <si>
    <t>单相标准电能表（0.1、0.2级）</t>
  </si>
  <si>
    <t>300+100（n-1）（n为设备数）</t>
  </si>
  <si>
    <t>单相标准电能表（0.05级）</t>
  </si>
  <si>
    <t>600+200（n-1）（n为设备数）</t>
  </si>
  <si>
    <t>三相标准电能表（0.1、0.2级）</t>
  </si>
  <si>
    <t>500+150（n-1）（n为设备数）</t>
  </si>
  <si>
    <t>三相标准电能表（0.05级）</t>
  </si>
  <si>
    <t>1000+300（n-1）（n为设备数）</t>
  </si>
  <si>
    <t>电流互感器负载箱、电压互感器负载箱</t>
  </si>
  <si>
    <t>30*n元(n为设备的量程数)</t>
  </si>
  <si>
    <t>二次压降测试仪、二次负载测试仪</t>
  </si>
  <si>
    <t>电压互感器二次导线压降测试</t>
  </si>
  <si>
    <t>3500+1500（n-1）（n为设备数）</t>
  </si>
  <si>
    <t>互感器二次回路负载测试</t>
  </si>
  <si>
    <t>1500+1000（n-1）（n为设备数）</t>
  </si>
  <si>
    <t>关口电能表实验室检测(0.2S级全性能试验)</t>
  </si>
  <si>
    <t>关口电能表实验室检测(0.5S级全性能试验)</t>
  </si>
  <si>
    <t>关口电能表现场检测（0.2S、0.5S级误差试验）</t>
  </si>
  <si>
    <t>电压监测仪</t>
  </si>
  <si>
    <t>绝缘电阻表检定装置</t>
  </si>
  <si>
    <t>元/套</t>
  </si>
  <si>
    <t>变送器（0.2-0.5级）</t>
  </si>
  <si>
    <t>电流表（0.5级）、电压表（0.5级）功率表（0.5级）</t>
  </si>
  <si>
    <t>60+40*(n-1)元（n为仪器的量程数）</t>
  </si>
  <si>
    <t>功率表（0.5级）</t>
  </si>
  <si>
    <t>40+40*(n-1)元（n为仪器的量程数）</t>
  </si>
  <si>
    <t>功率因数表（0.5级）、绝缘电阻表（测试仪）（2.0级及以下）</t>
  </si>
  <si>
    <t>相位表（0.5级及以下）</t>
  </si>
  <si>
    <t>直流电阻测试仪(0.2级)、回路电阻测试仪(0.5级)</t>
  </si>
  <si>
    <t>直流多功能标准表(0.05级及以下)、直流多功能标准源（0.05级及以下）</t>
  </si>
  <si>
    <r>
      <rPr>
        <sz val="12"/>
        <color rgb="FF000000"/>
        <rFont val="宋体"/>
        <charset val="134"/>
      </rPr>
      <t>单相多功能标准表(0.05级及以下)</t>
    </r>
    <r>
      <rPr>
        <sz val="12"/>
        <color rgb="FF000000"/>
        <rFont val="宋体"/>
        <charset val="134"/>
      </rPr>
      <t xml:space="preserve"> </t>
    </r>
  </si>
  <si>
    <r>
      <rPr>
        <sz val="12"/>
        <color rgb="FF000000"/>
        <rFont val="宋体"/>
        <charset val="134"/>
      </rPr>
      <t>三相多功能标准表(0.05级及以下)、三相多功能标准源（0.05级及以下）</t>
    </r>
    <r>
      <rPr>
        <sz val="12"/>
        <color rgb="FF000000"/>
        <rFont val="宋体"/>
        <charset val="134"/>
      </rPr>
      <t xml:space="preserve"> </t>
    </r>
  </si>
  <si>
    <r>
      <rPr>
        <sz val="12"/>
        <color rgb="FF000000"/>
        <rFont val="宋体"/>
        <charset val="134"/>
      </rPr>
      <t>单相多功能标准源（0.05级及以下）</t>
    </r>
    <r>
      <rPr>
        <sz val="12"/>
        <color rgb="FF000000"/>
        <rFont val="宋体"/>
        <charset val="134"/>
      </rPr>
      <t xml:space="preserve"> </t>
    </r>
  </si>
  <si>
    <t>相位伏安表（0.05级及以下）</t>
  </si>
  <si>
    <t>单相电子式继电保护测试仪</t>
  </si>
  <si>
    <t>三相电子式继电保护测试仪</t>
  </si>
  <si>
    <t>互感器伏安特性测试仪</t>
  </si>
  <si>
    <t>IV变换器</t>
  </si>
  <si>
    <t>大电流发生器</t>
  </si>
  <si>
    <t>相序表</t>
  </si>
  <si>
    <t>毫安（微安）表</t>
  </si>
  <si>
    <t>数字高压表（0.05级及以下）</t>
  </si>
  <si>
    <t>数字电容表</t>
  </si>
  <si>
    <t>调压器</t>
  </si>
  <si>
    <t>实验室型电位差计(0.01-0.03级)</t>
  </si>
  <si>
    <t>携带型电位差计（0.05-0.2级）</t>
  </si>
  <si>
    <t>实验室型电桥（0.02-0.05级）</t>
  </si>
  <si>
    <t>携带型电桥（0.05-0.2级）</t>
  </si>
  <si>
    <t>变压比电桥（变比测试仪）（0.1级及以下）</t>
  </si>
  <si>
    <t>双臂电桥校验标准器(0.01及以下)</t>
  </si>
  <si>
    <t>电阻箱（0.005-0.02级）</t>
  </si>
  <si>
    <t>电阻箱（0.05-0.1级）</t>
  </si>
  <si>
    <t>标准电阻（0.01-0.02级）</t>
  </si>
  <si>
    <t>滑线式变阻器（0.01级及以下）</t>
  </si>
  <si>
    <t>分压箱（0.01-0.02级）</t>
  </si>
  <si>
    <t>分压箱（0.05-0.1级）</t>
  </si>
  <si>
    <t>指示仪表（0.1-0.2级）</t>
  </si>
  <si>
    <t>200+40*(n-1)元（n为仪器的量程数）</t>
  </si>
  <si>
    <t>电导率仪</t>
  </si>
  <si>
    <t>继电保护测试仪功能检验</t>
  </si>
  <si>
    <t>电能质量在线监测装置</t>
  </si>
  <si>
    <t>电能功率标准源Fluke6100</t>
  </si>
  <si>
    <t>万用表（0.5级）</t>
  </si>
  <si>
    <t>数字万用表（七位半及以上）</t>
  </si>
  <si>
    <t>数字多用表（五位半及以上,七位半以下；四位半及以下）</t>
  </si>
  <si>
    <t>变压器直流电阻测试仪</t>
  </si>
  <si>
    <t>直流多功能检定装置（0.05级及以下）</t>
  </si>
  <si>
    <t>单相多功能检定装置（0.05级及以下）</t>
  </si>
  <si>
    <t>三相多功能检定装置（0.05级及以下）</t>
  </si>
  <si>
    <t>高压高阻箱检定装置</t>
  </si>
  <si>
    <t>多功能校准源</t>
  </si>
  <si>
    <t>时间检定仪</t>
  </si>
  <si>
    <t>数字毫秒表</t>
  </si>
  <si>
    <t>频率计</t>
  </si>
  <si>
    <t>数字功率表</t>
  </si>
  <si>
    <t>绝缘电阻表检定装置，接地电阻表检定装置，万用表检定装置，0.1Hz工频频率表检定装置，0.5级直流电压表，电流表检定装置</t>
  </si>
  <si>
    <t>0.5级交流电压表、电流表、功率表检定装置</t>
  </si>
  <si>
    <t>0.5级交直流电压表、电流表、功率表检定装置</t>
  </si>
  <si>
    <t>0.5级交直流电压表、电流表、功率表、频率表、相位表检定装置</t>
  </si>
  <si>
    <t>0.5级三相交直流电压表、电流表、功率表、频率表、相位表检定装置</t>
  </si>
  <si>
    <t>0.2级交流电测量变送器检定装置</t>
  </si>
  <si>
    <t>5位半及以下数字多用表检定装置</t>
  </si>
  <si>
    <t>直流单臂电桥检定装置</t>
  </si>
  <si>
    <t>直流双臂电桥检定装置</t>
  </si>
  <si>
    <t>电阻箱检定装置</t>
  </si>
  <si>
    <t>钳形电流表检定装置</t>
  </si>
  <si>
    <t>SF6分解物测试仪</t>
  </si>
  <si>
    <t>SF6纯度仪</t>
  </si>
  <si>
    <t>自动脱气振荡仪</t>
  </si>
  <si>
    <t>凝点、倾点仪</t>
  </si>
  <si>
    <t>自动滴定仪</t>
  </si>
  <si>
    <t>PH计</t>
  </si>
  <si>
    <t>离子计</t>
  </si>
  <si>
    <t>抗燃油自燃点测定仪</t>
  </si>
  <si>
    <t>绝缘油电阻率测试仪及抗燃油温控仪</t>
  </si>
  <si>
    <t>闭口闪点自动测定仪</t>
  </si>
  <si>
    <t>润滑油泡沫特性测定仪</t>
  </si>
  <si>
    <t>石油和合成液抗乳化性能测定仪</t>
  </si>
  <si>
    <t>自动张力测定仪</t>
  </si>
  <si>
    <t>有隔膜库仑法水分仪</t>
  </si>
  <si>
    <t>激光油液颗粒度测试仪</t>
  </si>
  <si>
    <t>气相色谱仪</t>
  </si>
  <si>
    <t>开口闪点全自动测定仪</t>
  </si>
  <si>
    <t>运动粘度测定仪</t>
  </si>
  <si>
    <t>粘度计</t>
  </si>
  <si>
    <t>元/支</t>
  </si>
  <si>
    <t>石油密度计</t>
  </si>
  <si>
    <t>电液密度计</t>
  </si>
  <si>
    <t>电子分析天平</t>
  </si>
  <si>
    <t>检定电导仪专用交流电阻箱</t>
  </si>
  <si>
    <t>分光光度计</t>
  </si>
  <si>
    <t>通风厨</t>
  </si>
  <si>
    <t>烘箱</t>
  </si>
  <si>
    <t>工频电磁场强仪</t>
  </si>
  <si>
    <t>无线电干扰仪</t>
  </si>
  <si>
    <t>微波测试仪</t>
  </si>
  <si>
    <t>低压集抄设备实验室检测</t>
  </si>
  <si>
    <t>厂站电能量终端设备实验室检测</t>
  </si>
  <si>
    <t>负荷管理终端实验室检测</t>
  </si>
  <si>
    <t>配变监测计量终端实验室检测</t>
  </si>
  <si>
    <t>多回路监测终端实验室检测</t>
  </si>
  <si>
    <t>售电管理装置实验室检测</t>
  </si>
  <si>
    <t>低压集抄设备现场调试</t>
  </si>
  <si>
    <t>现场：6000</t>
  </si>
  <si>
    <t>实用化：12000</t>
  </si>
  <si>
    <t>厂站电能量终端设备现场调试</t>
  </si>
  <si>
    <t>现场：3700</t>
  </si>
  <si>
    <t>实用化：7400</t>
  </si>
  <si>
    <t>负荷管理终端现场调试</t>
  </si>
  <si>
    <t>现场：4000</t>
  </si>
  <si>
    <t>实用化：8000</t>
  </si>
  <si>
    <t>配变监测计量终端现场调试</t>
  </si>
  <si>
    <t>现场：3800</t>
  </si>
  <si>
    <t>实用化：7600</t>
  </si>
  <si>
    <t>售电管理装置现场调试</t>
  </si>
  <si>
    <t>现场：4200</t>
  </si>
  <si>
    <t>实用化：8400</t>
  </si>
  <si>
    <t>低压集抄系统现场调试</t>
  </si>
  <si>
    <t>现场：15000</t>
  </si>
  <si>
    <t>实用化：30000</t>
  </si>
  <si>
    <t>负荷管理系统现场调试</t>
  </si>
  <si>
    <t>配变监测计量系统现场调试</t>
  </si>
  <si>
    <t>厂站电能遥测系统现场调试</t>
  </si>
  <si>
    <t>计量自动化主站系统现场调试</t>
  </si>
  <si>
    <t>现场：25000</t>
  </si>
  <si>
    <t>实用化：50000</t>
  </si>
  <si>
    <t>标准电流互感器（属于实验室标准检定，0.01级及以下）</t>
  </si>
  <si>
    <t>300 +50(n-1) 元(n为互感器的量程数)</t>
  </si>
  <si>
    <t>标准电压互感器（属于实验室标准检定）（500kV）</t>
  </si>
  <si>
    <r>
      <rPr>
        <sz val="12"/>
        <color theme="1"/>
        <rFont val="宋体"/>
        <charset val="134"/>
      </rPr>
      <t xml:space="preserve">8000 +150 n-1) </t>
    </r>
    <r>
      <rPr>
        <sz val="12"/>
        <color theme="1"/>
        <rFont val="宋体"/>
        <charset val="134"/>
      </rPr>
      <t>元</t>
    </r>
    <r>
      <rPr>
        <sz val="12"/>
        <color theme="1"/>
        <rFont val="宋体"/>
        <charset val="134"/>
      </rPr>
      <t>预算标准中n为互感器的量程数</t>
    </r>
  </si>
  <si>
    <t>标准电压互感器（属于实验室标准检定）（220kV）</t>
  </si>
  <si>
    <r>
      <rPr>
        <sz val="12"/>
        <color theme="1"/>
        <rFont val="宋体"/>
        <charset val="134"/>
      </rPr>
      <t>3000 +1000(n-1)</t>
    </r>
    <r>
      <rPr>
        <sz val="12"/>
        <color theme="1"/>
        <rFont val="宋体"/>
        <charset val="134"/>
      </rPr>
      <t xml:space="preserve"> </t>
    </r>
    <r>
      <rPr>
        <sz val="12"/>
        <color theme="1"/>
        <rFont val="宋体"/>
        <charset val="134"/>
      </rPr>
      <t>元</t>
    </r>
  </si>
  <si>
    <t>标准电压互感器（属于实验室标准检定）（110kV）</t>
  </si>
  <si>
    <r>
      <rPr>
        <sz val="12"/>
        <color theme="1"/>
        <rFont val="宋体"/>
        <charset val="134"/>
      </rPr>
      <t>1500</t>
    </r>
    <r>
      <rPr>
        <sz val="12"/>
        <color theme="1"/>
        <rFont val="宋体"/>
        <charset val="134"/>
      </rPr>
      <t>元</t>
    </r>
    <r>
      <rPr>
        <sz val="12"/>
        <color theme="1"/>
        <rFont val="宋体"/>
        <charset val="134"/>
      </rPr>
      <t>+500(n-1)</t>
    </r>
  </si>
  <si>
    <t>标准电压互感器（属于实验室标准检定）（35kV及以下）</t>
  </si>
  <si>
    <r>
      <rPr>
        <sz val="12"/>
        <color theme="1"/>
        <rFont val="宋体"/>
        <charset val="134"/>
      </rPr>
      <t>500</t>
    </r>
    <r>
      <rPr>
        <sz val="12"/>
        <color theme="1"/>
        <rFont val="宋体"/>
        <charset val="134"/>
      </rPr>
      <t>元</t>
    </r>
    <r>
      <rPr>
        <sz val="12"/>
        <color theme="1"/>
        <rFont val="宋体"/>
        <charset val="134"/>
      </rPr>
      <t>+200(n-1)</t>
    </r>
  </si>
  <si>
    <t>标准电压互感器（属于实验室标准检定）（35kV及以下非标）</t>
  </si>
  <si>
    <r>
      <rPr>
        <sz val="12"/>
        <color theme="1"/>
        <rFont val="宋体"/>
        <charset val="134"/>
      </rPr>
      <t>300</t>
    </r>
    <r>
      <rPr>
        <sz val="12"/>
        <color theme="1"/>
        <rFont val="宋体"/>
        <charset val="134"/>
      </rPr>
      <t>元</t>
    </r>
    <r>
      <rPr>
        <sz val="12"/>
        <color theme="1"/>
        <rFont val="宋体"/>
        <charset val="134"/>
      </rPr>
      <t>+100</t>
    </r>
    <r>
      <rPr>
        <sz val="12"/>
        <color theme="1"/>
        <rFont val="宋体"/>
        <charset val="134"/>
      </rPr>
      <t xml:space="preserve"> </t>
    </r>
    <r>
      <rPr>
        <sz val="12"/>
        <color theme="1"/>
        <rFont val="宋体"/>
        <charset val="134"/>
      </rPr>
      <t>(n-1)</t>
    </r>
  </si>
  <si>
    <t>互感器校验仪</t>
  </si>
  <si>
    <t>现场互感器校验仪</t>
  </si>
  <si>
    <t>现场电能表校验仪（不带钳表、0.1、0.2级）</t>
  </si>
  <si>
    <t>现场电能表校验仪（不带钳表、0.05级）</t>
  </si>
  <si>
    <t>现场电能表校验仪（带钳表、0.1、0.2级）</t>
  </si>
  <si>
    <t>现场电能表校验仪（带钳表、0.05级）</t>
  </si>
  <si>
    <t>单相电能表现场校验仪（钳表式）</t>
  </si>
  <si>
    <t>300+100*(n-1)</t>
  </si>
  <si>
    <t>三相电能表现场校验仪（钳表式）</t>
  </si>
  <si>
    <t>单相电能表便携装置（0.2级，0.3级）</t>
  </si>
  <si>
    <t>三相电能表便携装置（0.2级）</t>
  </si>
  <si>
    <t>单相电能表检定装置（0.05级）</t>
  </si>
  <si>
    <t>单相电能表检定装置（0.1，0.2，0.3级）</t>
  </si>
  <si>
    <t>三相电能表检定装置（0.05级）</t>
  </si>
  <si>
    <t>三相电能表检定装置（0.1级，0.2级）</t>
  </si>
  <si>
    <t>互感器标准装置（0.01级及以上）</t>
  </si>
  <si>
    <t>互感器标准装置（单台位、多台位（0.01级及以下））</t>
  </si>
  <si>
    <t>电压比例自校系统</t>
  </si>
  <si>
    <t>500kV标准电压互感器</t>
  </si>
  <si>
    <r>
      <rPr>
        <sz val="12"/>
        <color theme="1"/>
        <rFont val="宋体"/>
        <charset val="134"/>
      </rPr>
      <t>8000</t>
    </r>
    <r>
      <rPr>
        <sz val="12"/>
        <color theme="1"/>
        <rFont val="宋体"/>
        <charset val="134"/>
      </rPr>
      <t>元</t>
    </r>
    <r>
      <rPr>
        <sz val="12"/>
        <color theme="1"/>
        <rFont val="宋体"/>
        <charset val="134"/>
      </rPr>
      <t>+150(n-1)</t>
    </r>
    <r>
      <rPr>
        <sz val="12"/>
        <color theme="1"/>
        <rFont val="宋体"/>
        <charset val="134"/>
      </rPr>
      <t xml:space="preserve"> </t>
    </r>
    <r>
      <rPr>
        <sz val="12"/>
        <color theme="1"/>
        <rFont val="宋体"/>
        <charset val="134"/>
      </rPr>
      <t>元</t>
    </r>
  </si>
  <si>
    <t>三相电能表检定装置（0.1，0.2级）</t>
  </si>
  <si>
    <t>互感器标准装置（多台位（0.01级及以下））</t>
  </si>
  <si>
    <t>互感器标准装置（单台位）</t>
  </si>
  <si>
    <t>三相电能表检定装置（0.1，0.2，0.3级）</t>
  </si>
  <si>
    <t>10kV标准电容器</t>
  </si>
  <si>
    <t>10kV交流电桥</t>
  </si>
  <si>
    <t>10kV介损仪</t>
  </si>
  <si>
    <t>油耐压仪（60kV）</t>
  </si>
  <si>
    <t>油耐压仪（80kV(1杯)）</t>
  </si>
  <si>
    <t>油耐压仪（80kV(3杯)）</t>
  </si>
  <si>
    <t>油耐压仪（80kV(6杯)）</t>
  </si>
  <si>
    <t>静电电压表（30kV）</t>
  </si>
  <si>
    <t>静电电压表（100kV）</t>
  </si>
  <si>
    <t>分压器（50kV及以下）</t>
  </si>
  <si>
    <t>分压器（50-200kV）</t>
  </si>
  <si>
    <t>分压器（200kV及以上）</t>
  </si>
  <si>
    <t>直流发生器（50kV及以下）</t>
  </si>
  <si>
    <t>直流发生器（50-200kV）</t>
  </si>
  <si>
    <t>直流发生器（200kV及以上）</t>
  </si>
  <si>
    <t>试验变压器（50kV）</t>
  </si>
  <si>
    <t>试验变压器（100kV）</t>
  </si>
  <si>
    <t>试验变压器（100kV及以上）</t>
  </si>
  <si>
    <t>开关特性测试仪</t>
  </si>
  <si>
    <t>氧化锌避雷器泄露电流测试仪</t>
  </si>
  <si>
    <t>变压器有载开关测试仪</t>
  </si>
  <si>
    <t>局部放电测试仪</t>
  </si>
  <si>
    <r>
      <rPr>
        <sz val="12"/>
        <color rgb="FF000000"/>
        <rFont val="宋体"/>
        <charset val="134"/>
      </rPr>
      <t>2000</t>
    </r>
    <r>
      <rPr>
        <sz val="12"/>
        <color theme="1"/>
        <rFont val="宋体"/>
        <charset val="134"/>
      </rPr>
      <t>+600(n-1)（n为通道数）</t>
    </r>
  </si>
  <si>
    <t>精密压力表标准装置考核与试验（0.25级、0.4级）</t>
  </si>
  <si>
    <t>元/项</t>
  </si>
  <si>
    <t>水银温度计标准装置考核与试验(二等标准)</t>
  </si>
  <si>
    <t>铂电阻温度计标准装置考核与试验(二等标准)</t>
  </si>
  <si>
    <t>温度二次仪表检定装置考核与试验(二等标准)</t>
  </si>
  <si>
    <t>SF6密度继电器校验装置（复查）考核与试验（0.2级、0.5级）</t>
  </si>
  <si>
    <t>二等铂电阻温度计检定</t>
  </si>
  <si>
    <t>工业热电阻检定（单支）</t>
  </si>
  <si>
    <t>工业热电阻检定（双支）</t>
  </si>
  <si>
    <r>
      <rPr>
        <sz val="12"/>
        <color rgb="FF000000"/>
        <rFont val="宋体"/>
        <charset val="134"/>
      </rPr>
      <t>便携式空气恒温槽校验（</t>
    </r>
    <r>
      <rPr>
        <sz val="10.5"/>
        <color indexed="8"/>
        <rFont val="Times New Roman"/>
        <charset val="0"/>
      </rPr>
      <t>400</t>
    </r>
    <r>
      <rPr>
        <sz val="10.5"/>
        <color indexed="8"/>
        <rFont val="宋体"/>
        <charset val="134"/>
      </rPr>
      <t>℃以下</t>
    </r>
    <r>
      <rPr>
        <sz val="12"/>
        <color rgb="FF000000"/>
        <rFont val="宋体"/>
        <charset val="134"/>
      </rPr>
      <t>）</t>
    </r>
  </si>
  <si>
    <r>
      <rPr>
        <sz val="12"/>
        <color rgb="FF000000"/>
        <rFont val="宋体"/>
        <charset val="134"/>
      </rPr>
      <t>便携式空气恒温槽校验（</t>
    </r>
    <r>
      <rPr>
        <sz val="10.5"/>
        <color indexed="8"/>
        <rFont val="Times New Roman"/>
        <charset val="0"/>
      </rPr>
      <t>400</t>
    </r>
    <r>
      <rPr>
        <sz val="10.5"/>
        <color indexed="8"/>
        <rFont val="宋体"/>
        <charset val="134"/>
      </rPr>
      <t>℃以上</t>
    </r>
    <r>
      <rPr>
        <sz val="12"/>
        <color rgb="FF000000"/>
        <rFont val="宋体"/>
        <charset val="134"/>
      </rPr>
      <t>）</t>
    </r>
  </si>
  <si>
    <t>红外温度计</t>
  </si>
  <si>
    <t>红外热像仪示值校准</t>
  </si>
  <si>
    <t>红外热像仪NETD测试</t>
  </si>
  <si>
    <t>水银温度计检定</t>
  </si>
  <si>
    <t>压力式温度计检定</t>
  </si>
  <si>
    <t>SF6报警装置</t>
  </si>
  <si>
    <t>绕组温度计校验</t>
  </si>
  <si>
    <t>数字温度显示仪表检定</t>
  </si>
  <si>
    <t>热工多功能信号校验仪校验</t>
  </si>
  <si>
    <t>200＋50*(n-1) 元(n为仪器的量程数)</t>
  </si>
  <si>
    <t>红外测温仪</t>
  </si>
  <si>
    <t>压力表</t>
  </si>
  <si>
    <t>水银温度计</t>
  </si>
  <si>
    <t>石油产品用玻璃液体温度计</t>
  </si>
  <si>
    <t>电热鼓风恒温干燥箱</t>
  </si>
  <si>
    <t>温湿度表</t>
  </si>
  <si>
    <t>弹簧管式精密压力（真空）表检定（0.1级，0.25级）</t>
  </si>
  <si>
    <t>弹簧管式精密压力（真空）表检定（0.4级，0.6级）</t>
  </si>
  <si>
    <t>弹簧管式一般压力（真空）表检定（1.0级及以下）</t>
  </si>
  <si>
    <t>数字压力计检定(0.1级及以下)</t>
  </si>
  <si>
    <t>数字压力计检定(0.05级)</t>
  </si>
  <si>
    <t>数字压力计检定(0.05级及以上)</t>
  </si>
  <si>
    <t>压力释放阀校验</t>
  </si>
  <si>
    <t>气体继电器校验</t>
  </si>
  <si>
    <t>油温表现场校验（1.5级及以下）</t>
  </si>
  <si>
    <t>绕组温度计现场校验（1.5级及以下）</t>
  </si>
  <si>
    <t>远方温度表现场校验（0.2级及以下）</t>
  </si>
  <si>
    <t>热电阻元件现场校验（0.5%及以下）</t>
  </si>
  <si>
    <t>空盒气压表</t>
  </si>
  <si>
    <t>露点仪</t>
  </si>
  <si>
    <t>SF6定量检漏仪</t>
  </si>
  <si>
    <t>SF6定性检漏仪</t>
  </si>
  <si>
    <t>SF6密度继电器</t>
  </si>
  <si>
    <t>游标卡尺</t>
  </si>
  <si>
    <t>测距仪</t>
  </si>
  <si>
    <t>风速计</t>
  </si>
  <si>
    <t>电缆高阻故障精确定点仪</t>
  </si>
  <si>
    <t>计时计频分析仪</t>
  </si>
  <si>
    <t>波型记录仪</t>
  </si>
  <si>
    <t>工频电平振荡器</t>
  </si>
  <si>
    <t>选频电平表</t>
  </si>
  <si>
    <t>电平振荡器</t>
  </si>
  <si>
    <t>数字式精密光可变衰减器</t>
  </si>
  <si>
    <t>单模双波长光源</t>
  </si>
  <si>
    <t>SOE输入通道性能测试仪</t>
  </si>
  <si>
    <t>继保专用衰减器</t>
  </si>
  <si>
    <t>示波器</t>
  </si>
  <si>
    <t>GPS时间校验仪</t>
  </si>
  <si>
    <t>蓄电池测试仪</t>
  </si>
  <si>
    <t>三相电能质量分析仪</t>
  </si>
  <si>
    <t>滑车</t>
  </si>
  <si>
    <t>元/个</t>
  </si>
  <si>
    <t>滑轮</t>
  </si>
  <si>
    <t>卡线器</t>
  </si>
  <si>
    <t>手扳葫芦</t>
  </si>
  <si>
    <t>双钩紧线器</t>
  </si>
  <si>
    <t>卡具</t>
  </si>
  <si>
    <t>卸扣</t>
  </si>
  <si>
    <t>元/付</t>
  </si>
  <si>
    <t>大刀卡</t>
  </si>
  <si>
    <t>上落绳</t>
  </si>
  <si>
    <t>元/条</t>
  </si>
  <si>
    <t>吊装带</t>
  </si>
  <si>
    <t>压线钳</t>
  </si>
  <si>
    <t>双钩</t>
  </si>
  <si>
    <t>机动绞磨</t>
  </si>
  <si>
    <t>尼龙绳</t>
  </si>
  <si>
    <t>钢丝绳、钢丝绳套</t>
  </si>
  <si>
    <t>白棕绳</t>
  </si>
  <si>
    <t>备注：
1.以上单价含税；
2.招标控制价清单外的项目，中标人将已完成并经双方确认的工作量凭证提交招标人委托的第三方造价公司审核，结算费用= 招标人委托的第三方造价公司审定的费用（已包含为完成该项项目所需的检测费、配件费、税费等全部费用）×中标费率。审核单价参考政府部门、市场价格、历史采购价。</t>
  </si>
</sst>
</file>

<file path=xl/styles.xml><?xml version="1.0" encoding="utf-8"?>
<styleSheet xmlns="http://schemas.openxmlformats.org/spreadsheetml/2006/main">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F800]dddd\,\ mmmm\ dd\,\ yyyy"/>
    <numFmt numFmtId="177" formatCode="0.00_ "/>
    <numFmt numFmtId="178" formatCode="0.0000_);[Red]\(0.0000\)"/>
    <numFmt numFmtId="179" formatCode="&quot;中&quot;&quot;标&quot;&quot;费&quot;&quot;率&quot;0.00%"/>
    <numFmt numFmtId="180" formatCode="#,##0.00_ "/>
    <numFmt numFmtId="181" formatCode="0.00_);[Red]\(0.00\)"/>
  </numFmts>
  <fonts count="65">
    <font>
      <sz val="12"/>
      <name val="宋体"/>
      <charset val="134"/>
    </font>
    <font>
      <sz val="11"/>
      <color theme="1"/>
      <name val="宋体"/>
      <charset val="134"/>
      <scheme val="minor"/>
    </font>
    <font>
      <sz val="10"/>
      <name val="宋体"/>
      <charset val="134"/>
    </font>
    <font>
      <b/>
      <sz val="20"/>
      <name val="华文中宋"/>
      <charset val="134"/>
    </font>
    <font>
      <sz val="10"/>
      <color theme="1"/>
      <name val="宋体"/>
      <charset val="134"/>
      <scheme val="minor"/>
    </font>
    <font>
      <b/>
      <sz val="11"/>
      <color theme="1"/>
      <name val="宋体"/>
      <charset val="134"/>
      <scheme val="minor"/>
    </font>
    <font>
      <b/>
      <sz val="12"/>
      <color rgb="FF000000"/>
      <name val="宋体"/>
      <charset val="134"/>
    </font>
    <font>
      <sz val="12"/>
      <color rgb="FF000000"/>
      <name val="宋体"/>
      <charset val="134"/>
    </font>
    <font>
      <sz val="12"/>
      <color theme="1"/>
      <name val="宋体"/>
      <charset val="134"/>
    </font>
    <font>
      <b/>
      <sz val="10"/>
      <color theme="1"/>
      <name val="宋体"/>
      <charset val="134"/>
      <scheme val="minor"/>
    </font>
    <font>
      <b/>
      <sz val="28"/>
      <name val="宋体"/>
      <charset val="134"/>
    </font>
    <font>
      <sz val="16"/>
      <name val="宋体"/>
      <charset val="134"/>
    </font>
    <font>
      <sz val="12"/>
      <name val="宋体"/>
      <charset val="134"/>
      <scheme val="minor"/>
    </font>
    <font>
      <b/>
      <sz val="18"/>
      <name val="宋体"/>
      <charset val="134"/>
    </font>
    <font>
      <sz val="12"/>
      <name val="Times New Roman"/>
      <charset val="0"/>
    </font>
    <font>
      <b/>
      <sz val="14"/>
      <name val="宋体"/>
      <charset val="134"/>
      <scheme val="minor"/>
    </font>
    <font>
      <sz val="12"/>
      <name val="宋体"/>
      <charset val="0"/>
      <scheme val="minor"/>
    </font>
    <font>
      <b/>
      <sz val="12"/>
      <name val="宋体"/>
      <charset val="134"/>
      <scheme val="minor"/>
    </font>
    <font>
      <b/>
      <sz val="12"/>
      <name val="宋体"/>
      <charset val="134"/>
    </font>
    <font>
      <sz val="14"/>
      <name val="宋体"/>
      <charset val="134"/>
    </font>
    <font>
      <b/>
      <sz val="16"/>
      <name val="宋体"/>
      <charset val="134"/>
    </font>
    <font>
      <b/>
      <sz val="16"/>
      <name val="宋体"/>
      <charset val="134"/>
      <scheme val="major"/>
    </font>
    <font>
      <b/>
      <sz val="20"/>
      <name val="宋体"/>
      <charset val="134"/>
      <scheme val="minor"/>
    </font>
    <font>
      <b/>
      <sz val="12"/>
      <name val="Times New Roman"/>
      <charset val="134"/>
    </font>
    <font>
      <sz val="18"/>
      <name val="宋体"/>
      <charset val="134"/>
    </font>
    <font>
      <sz val="36"/>
      <name val="宋体"/>
      <charset val="134"/>
    </font>
    <font>
      <sz val="12"/>
      <color theme="0"/>
      <name val="宋体"/>
      <charset val="0"/>
    </font>
    <font>
      <sz val="12"/>
      <color theme="0"/>
      <name val="Times New Roman"/>
      <charset val="0"/>
    </font>
    <font>
      <b/>
      <sz val="20"/>
      <name val="宋体"/>
      <charset val="134"/>
    </font>
    <font>
      <sz val="8"/>
      <name val="Times New Roman"/>
      <charset val="0"/>
    </font>
    <font>
      <sz val="10"/>
      <name val="Times New Roman"/>
      <charset val="0"/>
    </font>
    <font>
      <b/>
      <sz val="24"/>
      <color rgb="FFFF0000"/>
      <name val="微软雅黑"/>
      <charset val="134"/>
    </font>
    <font>
      <b/>
      <sz val="14"/>
      <color rgb="FFFF0000"/>
      <name val="微软雅黑"/>
      <charset val="134"/>
    </font>
    <font>
      <sz val="20"/>
      <name val="宋体"/>
      <charset val="134"/>
    </font>
    <font>
      <sz val="11"/>
      <name val="宋体"/>
      <charset val="134"/>
    </font>
    <font>
      <b/>
      <sz val="22"/>
      <name val="宋体"/>
      <charset val="134"/>
      <scheme val="major"/>
    </font>
    <font>
      <sz val="9"/>
      <color theme="1"/>
      <name val="宋体"/>
      <charset val="134"/>
      <scheme val="minor"/>
    </font>
    <font>
      <sz val="11"/>
      <color rgb="FF000000"/>
      <name val="宋体"/>
      <charset val="134"/>
    </font>
    <font>
      <b/>
      <sz val="10.5"/>
      <color rgb="FFFF0000"/>
      <name val="宋体"/>
      <charset val="134"/>
      <scheme val="minor"/>
    </font>
    <font>
      <b/>
      <sz val="18"/>
      <name val="Times New Roman"/>
      <charset val="0"/>
    </font>
    <font>
      <b/>
      <sz val="14"/>
      <name val="宋体"/>
      <charset val="134"/>
    </font>
    <font>
      <b/>
      <sz val="11"/>
      <color indexed="8"/>
      <name val="宋体"/>
      <charset val="134"/>
    </font>
    <font>
      <sz val="11"/>
      <color indexed="8"/>
      <name val="宋体"/>
      <charset val="134"/>
    </font>
    <font>
      <sz val="11"/>
      <color indexed="62"/>
      <name val="宋体"/>
      <charset val="134"/>
    </font>
    <font>
      <sz val="11"/>
      <color indexed="20"/>
      <name val="宋体"/>
      <charset val="134"/>
    </font>
    <font>
      <sz val="11"/>
      <color indexed="9"/>
      <name val="宋体"/>
      <charset val="134"/>
    </font>
    <font>
      <u/>
      <sz val="10.2"/>
      <color indexed="12"/>
      <name val="宋体"/>
      <charset val="134"/>
    </font>
    <font>
      <u/>
      <sz val="10.2"/>
      <color indexed="20"/>
      <name val="宋体"/>
      <charset val="134"/>
    </font>
    <font>
      <sz val="9"/>
      <color indexed="8"/>
      <name val="宋体"/>
      <charset val="134"/>
    </font>
    <font>
      <b/>
      <sz val="11"/>
      <color indexed="56"/>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sz val="11"/>
      <color indexed="17"/>
      <name val="宋体"/>
      <charset val="134"/>
    </font>
    <font>
      <sz val="11"/>
      <color indexed="60"/>
      <name val="宋体"/>
      <charset val="134"/>
    </font>
    <font>
      <sz val="10"/>
      <name val="Arial"/>
      <charset val="0"/>
    </font>
    <font>
      <sz val="11"/>
      <name val="Calibri"/>
      <charset val="0"/>
    </font>
    <font>
      <sz val="10.5"/>
      <color indexed="8"/>
      <name val="Times New Roman"/>
      <charset val="0"/>
    </font>
    <font>
      <sz val="10.5"/>
      <color indexed="8"/>
      <name val="宋体"/>
      <charset val="134"/>
    </font>
  </fonts>
  <fills count="25">
    <fill>
      <patternFill patternType="none"/>
    </fill>
    <fill>
      <patternFill patternType="gray125"/>
    </fill>
    <fill>
      <patternFill patternType="solid">
        <fgColor indexed="9"/>
        <bgColor indexed="1"/>
      </patternFill>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27"/>
        <bgColor indexed="64"/>
      </patternFill>
    </fill>
    <fill>
      <patternFill patternType="solid">
        <fgColor indexed="11"/>
        <bgColor indexed="64"/>
      </patternFill>
    </fill>
    <fill>
      <patternFill patternType="solid">
        <fgColor indexed="45"/>
        <bgColor indexed="64"/>
      </patternFill>
    </fill>
    <fill>
      <patternFill patternType="solid">
        <fgColor indexed="26"/>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43"/>
        <bgColor indexed="64"/>
      </patternFill>
    </fill>
    <fill>
      <patternFill patternType="solid">
        <fgColor indexed="62"/>
        <bgColor indexed="64"/>
      </patternFill>
    </fill>
    <fill>
      <patternFill patternType="solid">
        <fgColor indexed="44"/>
        <bgColor indexed="64"/>
      </patternFill>
    </fill>
    <fill>
      <patternFill patternType="solid">
        <fgColor indexed="57"/>
        <bgColor indexed="64"/>
      </patternFill>
    </fill>
    <fill>
      <patternFill patternType="solid">
        <fgColor indexed="46"/>
        <bgColor indexed="64"/>
      </patternFill>
    </fill>
    <fill>
      <patternFill patternType="solid">
        <fgColor indexed="49"/>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2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78">
    <xf numFmtId="0" fontId="0" fillId="0" borderId="0"/>
    <xf numFmtId="42" fontId="0" fillId="0" borderId="0" applyFont="0" applyFill="0" applyBorder="0" applyAlignment="0" applyProtection="0">
      <alignment vertical="center"/>
    </xf>
    <xf numFmtId="0" fontId="42" fillId="4" borderId="0" applyNumberFormat="0" applyBorder="0" applyAlignment="0" applyProtection="0">
      <alignment vertical="center"/>
    </xf>
    <xf numFmtId="0" fontId="43" fillId="5"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2" fillId="7" borderId="0" applyNumberFormat="0" applyBorder="0" applyAlignment="0" applyProtection="0">
      <alignment vertical="center"/>
    </xf>
    <xf numFmtId="0" fontId="44" fillId="8" borderId="0" applyNumberFormat="0" applyBorder="0" applyAlignment="0" applyProtection="0">
      <alignment vertical="center"/>
    </xf>
    <xf numFmtId="43" fontId="0" fillId="0" borderId="0" applyFont="0" applyFill="0" applyBorder="0" applyAlignment="0" applyProtection="0">
      <alignment vertical="center"/>
    </xf>
    <xf numFmtId="0" fontId="45" fillId="7" borderId="0" applyNumberFormat="0" applyBorder="0" applyAlignment="0" applyProtection="0">
      <alignment vertical="center"/>
    </xf>
    <xf numFmtId="0" fontId="46" fillId="0" borderId="0" applyNumberFormat="0" applyFill="0" applyBorder="0" applyAlignment="0" applyProtection="0">
      <alignment vertical="top"/>
      <protection locked="0"/>
    </xf>
    <xf numFmtId="9" fontId="0" fillId="0" borderId="0" applyFont="0" applyFill="0" applyBorder="0" applyAlignment="0" applyProtection="0">
      <alignment vertical="center"/>
    </xf>
    <xf numFmtId="0" fontId="47" fillId="0" borderId="0" applyNumberFormat="0" applyFill="0" applyBorder="0" applyAlignment="0" applyProtection="0">
      <alignment vertical="top"/>
      <protection locked="0"/>
    </xf>
    <xf numFmtId="0" fontId="0" fillId="9" borderId="17" applyNumberFormat="0" applyFont="0" applyAlignment="0" applyProtection="0">
      <alignment vertical="center"/>
    </xf>
    <xf numFmtId="0" fontId="48" fillId="0" borderId="0"/>
    <xf numFmtId="0" fontId="45" fillId="10" borderId="0" applyNumberFormat="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18" applyNumberFormat="0" applyFill="0" applyAlignment="0" applyProtection="0">
      <alignment vertical="center"/>
    </xf>
    <xf numFmtId="0" fontId="54" fillId="0" borderId="19" applyNumberFormat="0" applyFill="0" applyAlignment="0" applyProtection="0">
      <alignment vertical="center"/>
    </xf>
    <xf numFmtId="0" fontId="45" fillId="11" borderId="0" applyNumberFormat="0" applyBorder="0" applyAlignment="0" applyProtection="0">
      <alignment vertical="center"/>
    </xf>
    <xf numFmtId="0" fontId="49" fillId="0" borderId="20" applyNumberFormat="0" applyFill="0" applyAlignment="0" applyProtection="0">
      <alignment vertical="center"/>
    </xf>
    <xf numFmtId="0" fontId="45" fillId="12" borderId="0" applyNumberFormat="0" applyBorder="0" applyAlignment="0" applyProtection="0">
      <alignment vertical="center"/>
    </xf>
    <xf numFmtId="0" fontId="55" fillId="13" borderId="21" applyNumberFormat="0" applyAlignment="0" applyProtection="0">
      <alignment vertical="center"/>
    </xf>
    <xf numFmtId="0" fontId="56" fillId="13" borderId="16" applyNumberFormat="0" applyAlignment="0" applyProtection="0">
      <alignment vertical="center"/>
    </xf>
    <xf numFmtId="0" fontId="57" fillId="14" borderId="22" applyNumberFormat="0" applyAlignment="0" applyProtection="0">
      <alignment vertical="center"/>
    </xf>
    <xf numFmtId="0" fontId="42" fillId="5" borderId="0" applyNumberFormat="0" applyBorder="0" applyAlignment="0" applyProtection="0">
      <alignment vertical="center"/>
    </xf>
    <xf numFmtId="0" fontId="45" fillId="15" borderId="0" applyNumberFormat="0" applyBorder="0" applyAlignment="0" applyProtection="0">
      <alignment vertical="center"/>
    </xf>
    <xf numFmtId="0" fontId="58" fillId="0" borderId="23" applyNumberFormat="0" applyFill="0" applyAlignment="0" applyProtection="0">
      <alignment vertical="center"/>
    </xf>
    <xf numFmtId="0" fontId="41" fillId="0" borderId="24" applyNumberFormat="0" applyFill="0" applyAlignment="0" applyProtection="0">
      <alignment vertical="center"/>
    </xf>
    <xf numFmtId="0" fontId="59" fillId="4" borderId="0" applyNumberFormat="0" applyBorder="0" applyAlignment="0" applyProtection="0">
      <alignment vertical="center"/>
    </xf>
    <xf numFmtId="0" fontId="60" fillId="16" borderId="0" applyNumberFormat="0" applyBorder="0" applyAlignment="0" applyProtection="0">
      <alignment vertical="center"/>
    </xf>
    <xf numFmtId="0" fontId="42" fillId="6" borderId="0" applyNumberFormat="0" applyBorder="0" applyAlignment="0" applyProtection="0">
      <alignment vertical="center"/>
    </xf>
    <xf numFmtId="0" fontId="1" fillId="0" borderId="0">
      <alignment vertical="center"/>
    </xf>
    <xf numFmtId="0" fontId="45" fillId="17" borderId="0" applyNumberFormat="0" applyBorder="0" applyAlignment="0" applyProtection="0">
      <alignment vertical="center"/>
    </xf>
    <xf numFmtId="0" fontId="0" fillId="0" borderId="0">
      <alignment vertical="center"/>
    </xf>
    <xf numFmtId="0" fontId="42" fillId="3" borderId="0" applyNumberFormat="0" applyBorder="0" applyAlignment="0" applyProtection="0">
      <alignment vertical="center"/>
    </xf>
    <xf numFmtId="0" fontId="42" fillId="18" borderId="0" applyNumberFormat="0" applyBorder="0" applyAlignment="0" applyProtection="0">
      <alignment vertical="center"/>
    </xf>
    <xf numFmtId="0" fontId="0" fillId="0" borderId="0">
      <alignment vertical="center"/>
    </xf>
    <xf numFmtId="0" fontId="42" fillId="8" borderId="0" applyNumberFormat="0" applyBorder="0" applyAlignment="0" applyProtection="0">
      <alignment vertical="center"/>
    </xf>
    <xf numFmtId="0" fontId="42" fillId="10" borderId="0" applyNumberFormat="0" applyBorder="0" applyAlignment="0" applyProtection="0">
      <alignment vertical="center"/>
    </xf>
    <xf numFmtId="0" fontId="45" fillId="19" borderId="0" applyNumberFormat="0" applyBorder="0" applyAlignment="0" applyProtection="0">
      <alignment vertical="center"/>
    </xf>
    <xf numFmtId="0" fontId="0" fillId="0" borderId="0"/>
    <xf numFmtId="0" fontId="45" fillId="12" borderId="0" applyNumberFormat="0" applyBorder="0" applyAlignment="0" applyProtection="0">
      <alignment vertical="center"/>
    </xf>
    <xf numFmtId="0" fontId="42" fillId="20" borderId="0" applyNumberFormat="0" applyBorder="0" applyAlignment="0" applyProtection="0">
      <alignment vertical="center"/>
    </xf>
    <xf numFmtId="0" fontId="42" fillId="20" borderId="0" applyNumberFormat="0" applyBorder="0" applyAlignment="0" applyProtection="0">
      <alignment vertical="center"/>
    </xf>
    <xf numFmtId="0" fontId="45" fillId="21" borderId="0" applyNumberFormat="0" applyBorder="0" applyAlignment="0" applyProtection="0">
      <alignment vertical="center"/>
    </xf>
    <xf numFmtId="0" fontId="0" fillId="0" borderId="0">
      <alignment vertical="center"/>
    </xf>
    <xf numFmtId="0" fontId="42" fillId="18"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0" fillId="0" borderId="0">
      <alignment vertical="center"/>
    </xf>
    <xf numFmtId="0" fontId="0" fillId="0" borderId="0">
      <alignment vertical="center"/>
    </xf>
    <xf numFmtId="0" fontId="42" fillId="23" borderId="0" applyNumberFormat="0" applyBorder="0" applyAlignment="0" applyProtection="0">
      <alignment vertical="center"/>
    </xf>
    <xf numFmtId="0" fontId="0" fillId="0" borderId="0"/>
    <xf numFmtId="0" fontId="0" fillId="0" borderId="0">
      <alignment vertical="center"/>
    </xf>
    <xf numFmtId="0" fontId="0" fillId="0" borderId="0">
      <alignment vertical="center"/>
    </xf>
    <xf numFmtId="0" fontId="45" fillId="24" borderId="0" applyNumberFormat="0" applyBorder="0" applyAlignment="0" applyProtection="0">
      <alignment vertical="center"/>
    </xf>
    <xf numFmtId="0" fontId="42" fillId="0" borderId="0">
      <alignment vertical="center"/>
    </xf>
    <xf numFmtId="0" fontId="0" fillId="0" borderId="0"/>
    <xf numFmtId="0" fontId="61" fillId="0" borderId="0" applyNumberFormat="0" applyFont="0" applyFill="0" applyBorder="0" applyAlignment="0" applyProtection="0"/>
    <xf numFmtId="0" fontId="42" fillId="0" borderId="0">
      <alignment vertical="center"/>
    </xf>
    <xf numFmtId="0" fontId="0" fillId="0" borderId="0">
      <alignment vertical="center"/>
    </xf>
    <xf numFmtId="0" fontId="0" fillId="0" borderId="0">
      <alignment vertical="center"/>
    </xf>
    <xf numFmtId="0" fontId="42" fillId="0" borderId="0">
      <alignment vertical="center"/>
    </xf>
    <xf numFmtId="0" fontId="1" fillId="0" borderId="0">
      <alignment vertical="center"/>
    </xf>
    <xf numFmtId="0" fontId="1" fillId="0" borderId="0">
      <alignment vertical="center"/>
    </xf>
    <xf numFmtId="0" fontId="0" fillId="0" borderId="0">
      <alignment vertical="center"/>
    </xf>
    <xf numFmtId="0" fontId="62" fillId="0" borderId="0"/>
    <xf numFmtId="0" fontId="0" fillId="0" borderId="0">
      <alignment vertical="top"/>
    </xf>
    <xf numFmtId="0" fontId="0" fillId="0" borderId="0">
      <alignment vertical="center"/>
    </xf>
    <xf numFmtId="0" fontId="0" fillId="0" borderId="0">
      <alignment vertical="center"/>
    </xf>
    <xf numFmtId="0" fontId="14" fillId="0" borderId="0"/>
    <xf numFmtId="0" fontId="60" fillId="16" borderId="0" applyNumberFormat="0" applyBorder="0" applyAlignment="0" applyProtection="0">
      <alignment vertical="center"/>
    </xf>
    <xf numFmtId="0" fontId="14" fillId="0" borderId="0"/>
    <xf numFmtId="0" fontId="36" fillId="0" borderId="0"/>
  </cellStyleXfs>
  <cellXfs count="227">
    <xf numFmtId="0" fontId="0" fillId="0" borderId="0" xfId="0"/>
    <xf numFmtId="0" fontId="1" fillId="0" borderId="0" xfId="0" applyFont="1" applyFill="1" applyAlignment="1">
      <alignment vertical="center"/>
    </xf>
    <xf numFmtId="0" fontId="1" fillId="0" borderId="0" xfId="0" applyFont="1" applyFill="1" applyAlignment="1">
      <alignment vertical="center" wrapText="1"/>
    </xf>
    <xf numFmtId="0" fontId="2" fillId="0" borderId="0" xfId="0" applyFont="1" applyAlignment="1">
      <alignment wrapText="1"/>
    </xf>
    <xf numFmtId="0" fontId="1" fillId="0" borderId="0" xfId="0" applyFont="1" applyFill="1" applyAlignment="1">
      <alignment horizontal="center" vertical="center"/>
    </xf>
    <xf numFmtId="0" fontId="3" fillId="2" borderId="0" xfId="77" applyFont="1" applyFill="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right"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1" xfId="0" applyFont="1" applyFill="1" applyBorder="1" applyAlignment="1">
      <alignment horizontal="justify" vertical="top"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top" wrapText="1"/>
    </xf>
    <xf numFmtId="0" fontId="9" fillId="0" borderId="0" xfId="0" applyFont="1" applyFill="1" applyAlignment="1">
      <alignment horizontal="left" vertical="center" wrapText="1"/>
    </xf>
    <xf numFmtId="0" fontId="0" fillId="0" borderId="0" xfId="65" applyAlignment="1"/>
    <xf numFmtId="0" fontId="10" fillId="0" borderId="0" xfId="65" applyFont="1" applyAlignment="1">
      <alignment horizontal="center"/>
    </xf>
    <xf numFmtId="0" fontId="11" fillId="0" borderId="0" xfId="65" applyFont="1" applyAlignment="1">
      <alignment vertical="top"/>
    </xf>
    <xf numFmtId="10" fontId="11" fillId="0" borderId="0" xfId="65" applyNumberFormat="1" applyFont="1" applyAlignment="1">
      <alignment vertical="top" wrapText="1"/>
    </xf>
    <xf numFmtId="0" fontId="11" fillId="0" borderId="0" xfId="65" applyFont="1" applyAlignment="1"/>
    <xf numFmtId="10" fontId="11" fillId="0" borderId="0" xfId="65" applyNumberFormat="1" applyFont="1" applyAlignment="1"/>
    <xf numFmtId="176" fontId="11" fillId="0" borderId="0" xfId="65" applyNumberFormat="1" applyFont="1" applyAlignment="1">
      <alignment horizontal="left"/>
    </xf>
    <xf numFmtId="0" fontId="12" fillId="0" borderId="0" xfId="49" applyFont="1" applyAlignment="1">
      <alignment vertical="center"/>
    </xf>
    <xf numFmtId="0" fontId="0" fillId="0" borderId="0" xfId="49" applyFont="1" applyAlignment="1"/>
    <xf numFmtId="10" fontId="13" fillId="0" borderId="0" xfId="49" applyNumberFormat="1" applyFont="1" applyBorder="1" applyAlignment="1">
      <alignment horizontal="center" vertical="center" wrapText="1"/>
    </xf>
    <xf numFmtId="10" fontId="14" fillId="0" borderId="0" xfId="49" applyNumberFormat="1" applyFont="1" applyBorder="1" applyAlignment="1">
      <alignment horizontal="center" vertical="center" wrapText="1"/>
    </xf>
    <xf numFmtId="0" fontId="15" fillId="0" borderId="0" xfId="49" applyFont="1" applyBorder="1" applyAlignment="1">
      <alignment vertical="center"/>
    </xf>
    <xf numFmtId="0" fontId="12" fillId="0" borderId="0" xfId="49" applyFont="1" applyBorder="1" applyAlignment="1">
      <alignment vertical="center"/>
    </xf>
    <xf numFmtId="0" fontId="16" fillId="0" borderId="0" xfId="49" applyFont="1" applyBorder="1" applyAlignment="1">
      <alignment horizontal="left" vertical="distributed" wrapText="1"/>
    </xf>
    <xf numFmtId="0" fontId="15" fillId="0" borderId="0" xfId="49" applyFont="1" applyBorder="1" applyAlignment="1">
      <alignment horizontal="left" vertical="center"/>
    </xf>
    <xf numFmtId="0" fontId="17" fillId="0" borderId="0" xfId="49" applyFont="1" applyBorder="1" applyAlignment="1">
      <alignment horizontal="left" vertical="center"/>
    </xf>
    <xf numFmtId="10" fontId="0" fillId="0" borderId="0" xfId="49" applyNumberFormat="1" applyFont="1" applyBorder="1" applyAlignment="1">
      <alignment horizontal="left" vertical="distributed" wrapText="1"/>
    </xf>
    <xf numFmtId="0" fontId="0" fillId="0" borderId="0" xfId="49" applyFont="1" applyBorder="1" applyAlignment="1">
      <alignment horizontal="left" vertical="distributed" wrapText="1"/>
    </xf>
    <xf numFmtId="0" fontId="12" fillId="0" borderId="0" xfId="49" applyFont="1" applyBorder="1" applyAlignment="1">
      <alignment horizontal="left" vertical="distributed" wrapText="1"/>
    </xf>
    <xf numFmtId="0" fontId="0" fillId="0" borderId="0" xfId="49" applyFont="1" applyBorder="1" applyAlignment="1">
      <alignment horizontal="left" vertical="justify" wrapText="1"/>
    </xf>
    <xf numFmtId="10" fontId="18" fillId="0" borderId="0" xfId="49" applyNumberFormat="1" applyFont="1" applyBorder="1" applyAlignment="1">
      <alignment horizontal="left" vertical="center"/>
    </xf>
    <xf numFmtId="0" fontId="0" fillId="0" borderId="0" xfId="49" applyFont="1" applyBorder="1" applyAlignment="1">
      <alignment horizontal="left" vertical="center"/>
    </xf>
    <xf numFmtId="0" fontId="0" fillId="0" borderId="0" xfId="49" applyFont="1" applyBorder="1" applyAlignment="1">
      <alignment vertical="distributed" wrapText="1"/>
    </xf>
    <xf numFmtId="0" fontId="0" fillId="0" borderId="0" xfId="49" applyFont="1" applyBorder="1" applyAlignment="1"/>
    <xf numFmtId="0" fontId="12" fillId="0" borderId="0" xfId="49" applyFont="1" applyBorder="1" applyAlignment="1">
      <alignment horizontal="left" vertical="justify" wrapText="1"/>
    </xf>
    <xf numFmtId="0" fontId="12" fillId="0" borderId="0" xfId="49" applyFont="1" applyAlignment="1">
      <alignment horizontal="left" vertical="justify" wrapText="1"/>
    </xf>
    <xf numFmtId="0" fontId="0" fillId="0" borderId="0" xfId="49" applyFont="1" applyBorder="1" applyAlignment="1">
      <alignment horizontal="center"/>
    </xf>
    <xf numFmtId="31" fontId="0" fillId="0" borderId="0" xfId="49" applyNumberFormat="1" applyFont="1" applyBorder="1" applyAlignment="1">
      <alignment horizontal="center"/>
    </xf>
    <xf numFmtId="0" fontId="0" fillId="0" borderId="0" xfId="49" applyNumberFormat="1" applyFont="1" applyAlignment="1"/>
    <xf numFmtId="31" fontId="19" fillId="0" borderId="0" xfId="49" applyNumberFormat="1" applyFont="1" applyAlignment="1">
      <alignment horizontal="center"/>
    </xf>
    <xf numFmtId="10" fontId="20" fillId="0" borderId="0" xfId="49" applyNumberFormat="1" applyFont="1" applyAlignment="1">
      <alignment horizontal="center" vertical="center"/>
    </xf>
    <xf numFmtId="0" fontId="20" fillId="0" borderId="0" xfId="49" applyFont="1" applyAlignment="1">
      <alignment horizontal="center" vertical="center"/>
    </xf>
    <xf numFmtId="10" fontId="21" fillId="0" borderId="0" xfId="49" applyNumberFormat="1" applyFont="1" applyAlignment="1">
      <alignment horizontal="center" vertical="top" wrapText="1"/>
    </xf>
    <xf numFmtId="10" fontId="14" fillId="0" borderId="0" xfId="49" applyNumberFormat="1" applyFont="1" applyAlignment="1">
      <alignment horizontal="center" vertical="center" wrapText="1"/>
    </xf>
    <xf numFmtId="0" fontId="22" fillId="0" borderId="0" xfId="49" applyFont="1" applyAlignment="1">
      <alignment horizontal="center"/>
    </xf>
    <xf numFmtId="0" fontId="23" fillId="0" borderId="0" xfId="49" applyFont="1" applyAlignment="1">
      <alignment horizontal="center"/>
    </xf>
    <xf numFmtId="0" fontId="0" fillId="0" borderId="0" xfId="0" applyAlignment="1">
      <alignment horizontal="center"/>
    </xf>
    <xf numFmtId="0" fontId="11" fillId="0" borderId="0" xfId="49" applyFont="1" applyAlignment="1">
      <alignment horizontal="left"/>
    </xf>
    <xf numFmtId="0" fontId="0" fillId="0" borderId="0" xfId="49" applyFont="1" applyAlignment="1">
      <alignment horizontal="left" vertical="center"/>
    </xf>
    <xf numFmtId="0" fontId="24" fillId="0" borderId="0" xfId="49" applyFont="1" applyAlignment="1"/>
    <xf numFmtId="0" fontId="24" fillId="0" borderId="0" xfId="49" applyFont="1" applyAlignment="1">
      <alignment horizontal="left"/>
    </xf>
    <xf numFmtId="0" fontId="0" fillId="0" borderId="0" xfId="49" applyFont="1" applyAlignment="1">
      <alignment horizontal="left"/>
    </xf>
    <xf numFmtId="0" fontId="25" fillId="0" borderId="0" xfId="49" applyFont="1" applyAlignment="1"/>
    <xf numFmtId="0" fontId="0" fillId="0" borderId="0" xfId="49" applyFont="1" applyAlignment="1">
      <alignment vertical="center"/>
    </xf>
    <xf numFmtId="10" fontId="20" fillId="0" borderId="0" xfId="49" applyNumberFormat="1" applyFont="1" applyAlignment="1">
      <alignment horizontal="center" vertical="top" wrapText="1"/>
    </xf>
    <xf numFmtId="10" fontId="26" fillId="0" borderId="0" xfId="49" applyNumberFormat="1" applyFont="1" applyAlignment="1">
      <alignment horizontal="center" vertical="center" wrapText="1"/>
    </xf>
    <xf numFmtId="10" fontId="27" fillId="0" borderId="0" xfId="49" applyNumberFormat="1" applyFont="1" applyAlignment="1">
      <alignment horizontal="center" vertical="center" wrapText="1"/>
    </xf>
    <xf numFmtId="0" fontId="14" fillId="0" borderId="0" xfId="49" applyFont="1" applyAlignment="1">
      <alignment horizontal="center" vertical="center"/>
    </xf>
    <xf numFmtId="0" fontId="0" fillId="0" borderId="0" xfId="49" applyFont="1" applyAlignment="1">
      <alignment horizontal="right"/>
    </xf>
    <xf numFmtId="0" fontId="0" fillId="0" borderId="0" xfId="49" applyFont="1" applyAlignment="1">
      <alignment horizontal="left" vertical="top"/>
    </xf>
    <xf numFmtId="0" fontId="0" fillId="0" borderId="0" xfId="49" applyFont="1" applyAlignment="1">
      <alignment vertical="top"/>
    </xf>
    <xf numFmtId="0" fontId="28" fillId="0" borderId="0" xfId="49" applyFont="1" applyAlignment="1">
      <alignment horizontal="center"/>
    </xf>
    <xf numFmtId="0" fontId="29" fillId="0" borderId="0" xfId="49" applyFont="1" applyAlignment="1">
      <alignment horizontal="center"/>
    </xf>
    <xf numFmtId="0" fontId="30" fillId="0" borderId="2" xfId="71" applyFont="1" applyBorder="1" applyAlignment="1">
      <alignment horizontal="center"/>
    </xf>
    <xf numFmtId="0" fontId="2" fillId="0" borderId="0" xfId="49" applyFont="1" applyAlignment="1">
      <alignment horizontal="center" vertical="center"/>
    </xf>
    <xf numFmtId="0" fontId="0" fillId="0" borderId="0" xfId="0" applyAlignment="1"/>
    <xf numFmtId="49" fontId="0" fillId="0" borderId="0" xfId="0" applyNumberFormat="1" applyAlignment="1">
      <alignment horizontal="center"/>
    </xf>
    <xf numFmtId="0" fontId="0" fillId="0" borderId="0" xfId="0" applyAlignment="1">
      <alignment wrapText="1"/>
    </xf>
    <xf numFmtId="177" fontId="0" fillId="0" borderId="0" xfId="0" applyNumberFormat="1"/>
    <xf numFmtId="10" fontId="18" fillId="0" borderId="0" xfId="0" applyNumberFormat="1" applyFont="1" applyBorder="1" applyAlignment="1">
      <alignment horizontal="center" vertical="center" wrapText="1"/>
    </xf>
    <xf numFmtId="0" fontId="18" fillId="0" borderId="0" xfId="0" applyFont="1" applyBorder="1" applyAlignment="1">
      <alignment horizontal="center" vertical="center" wrapText="1"/>
    </xf>
    <xf numFmtId="0" fontId="0" fillId="0" borderId="0" xfId="0" applyFill="1"/>
    <xf numFmtId="0" fontId="2" fillId="0" borderId="2" xfId="0" applyFont="1" applyBorder="1" applyAlignment="1"/>
    <xf numFmtId="0" fontId="2" fillId="0" borderId="2" xfId="0" applyFont="1" applyBorder="1" applyAlignment="1">
      <alignment horizontal="right"/>
    </xf>
    <xf numFmtId="10" fontId="2" fillId="0" borderId="2" xfId="0" applyNumberFormat="1" applyFont="1" applyBorder="1" applyAlignment="1"/>
    <xf numFmtId="0" fontId="2" fillId="0" borderId="2" xfId="0" applyFont="1" applyBorder="1" applyAlignment="1">
      <alignment horizontal="center"/>
    </xf>
    <xf numFmtId="0" fontId="0" fillId="0" borderId="0" xfId="0" applyFill="1" applyAlignment="1"/>
    <xf numFmtId="49" fontId="2" fillId="0" borderId="1" xfId="0" applyNumberFormat="1" applyFont="1" applyBorder="1" applyAlignment="1">
      <alignment horizontal="center" vertical="center"/>
    </xf>
    <xf numFmtId="0" fontId="2" fillId="0" borderId="1" xfId="0" applyNumberFormat="1" applyFont="1" applyBorder="1" applyAlignment="1">
      <alignment horizontal="center" vertical="center" wrapText="1"/>
    </xf>
    <xf numFmtId="177" fontId="2" fillId="0" borderId="3" xfId="0" applyNumberFormat="1" applyFont="1" applyBorder="1" applyAlignment="1">
      <alignment horizontal="center" vertical="center" wrapText="1"/>
    </xf>
    <xf numFmtId="177" fontId="2" fillId="0" borderId="1" xfId="0" applyNumberFormat="1" applyFont="1" applyBorder="1" applyAlignment="1">
      <alignment horizontal="center" vertical="center"/>
    </xf>
    <xf numFmtId="177" fontId="31" fillId="0" borderId="1" xfId="0" applyNumberFormat="1" applyFont="1" applyFill="1" applyBorder="1" applyAlignment="1">
      <alignment horizontal="center" vertical="center" wrapText="1"/>
    </xf>
    <xf numFmtId="177" fontId="2" fillId="0" borderId="4" xfId="0" applyNumberFormat="1" applyFont="1" applyBorder="1" applyAlignment="1">
      <alignment horizontal="center" vertical="center" wrapText="1"/>
    </xf>
    <xf numFmtId="178" fontId="32" fillId="0" borderId="1" xfId="0" applyNumberFormat="1" applyFont="1" applyFill="1" applyBorder="1" applyAlignment="1">
      <alignment horizontal="center" vertical="center"/>
    </xf>
    <xf numFmtId="177" fontId="32" fillId="0" borderId="1" xfId="0" applyNumberFormat="1" applyFont="1" applyFill="1" applyBorder="1" applyAlignment="1">
      <alignment horizontal="center" vertical="center" wrapText="1"/>
    </xf>
    <xf numFmtId="10" fontId="2" fillId="0" borderId="1" xfId="0" applyNumberFormat="1" applyFont="1" applyFill="1" applyBorder="1" applyAlignment="1">
      <alignment horizontal="left" vertical="center" wrapText="1"/>
    </xf>
    <xf numFmtId="10" fontId="2" fillId="0" borderId="1"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xf>
    <xf numFmtId="180" fontId="2" fillId="0" borderId="1" xfId="0" applyNumberFormat="1" applyFont="1" applyBorder="1" applyAlignment="1">
      <alignment horizontal="center" vertical="center"/>
    </xf>
    <xf numFmtId="179" fontId="2" fillId="0" borderId="1" xfId="0" applyNumberFormat="1"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Fill="1" applyBorder="1"/>
    <xf numFmtId="49" fontId="2" fillId="0" borderId="0" xfId="0" applyNumberFormat="1" applyFont="1" applyBorder="1" applyAlignment="1"/>
    <xf numFmtId="0" fontId="2" fillId="0" borderId="0" xfId="0" applyFont="1" applyBorder="1" applyAlignment="1"/>
    <xf numFmtId="0" fontId="0" fillId="0" borderId="0" xfId="0" applyFont="1" applyBorder="1" applyAlignment="1">
      <alignment vertical="center"/>
    </xf>
    <xf numFmtId="49" fontId="2" fillId="0" borderId="0" xfId="0" applyNumberFormat="1" applyFont="1" applyBorder="1" applyAlignment="1">
      <alignment horizontal="left"/>
    </xf>
    <xf numFmtId="0" fontId="2" fillId="0" borderId="0" xfId="0" applyFont="1" applyBorder="1" applyAlignment="1">
      <alignment wrapText="1"/>
    </xf>
    <xf numFmtId="0" fontId="2" fillId="0" borderId="0" xfId="0" applyFont="1" applyBorder="1" applyAlignment="1">
      <alignment horizontal="center" vertical="center"/>
    </xf>
    <xf numFmtId="177" fontId="2" fillId="0" borderId="0" xfId="0" applyNumberFormat="1" applyFont="1" applyBorder="1" applyAlignment="1">
      <alignment horizontal="left"/>
    </xf>
    <xf numFmtId="0" fontId="0" fillId="0" borderId="0" xfId="0" applyFont="1" applyBorder="1"/>
    <xf numFmtId="49" fontId="2" fillId="0" borderId="0" xfId="0" applyNumberFormat="1"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xf>
    <xf numFmtId="0" fontId="2" fillId="0" borderId="0" xfId="0" applyFont="1" applyAlignment="1">
      <alignment vertical="center"/>
    </xf>
    <xf numFmtId="0" fontId="0" fillId="0" borderId="0" xfId="0" applyFont="1"/>
    <xf numFmtId="49" fontId="2" fillId="0" borderId="0" xfId="0" applyNumberFormat="1" applyFont="1" applyAlignment="1">
      <alignment horizontal="center"/>
    </xf>
    <xf numFmtId="0" fontId="2" fillId="0" borderId="0" xfId="0" applyFont="1" applyAlignment="1"/>
    <xf numFmtId="49" fontId="2" fillId="0" borderId="0" xfId="0" applyNumberFormat="1" applyFont="1" applyAlignment="1">
      <alignment vertical="center"/>
    </xf>
    <xf numFmtId="49" fontId="0" fillId="0" borderId="0" xfId="0" applyNumberFormat="1" applyAlignment="1">
      <alignment horizontal="center" wrapText="1"/>
    </xf>
    <xf numFmtId="177" fontId="31" fillId="0" borderId="5" xfId="0" applyNumberFormat="1" applyFont="1" applyFill="1" applyBorder="1" applyAlignment="1">
      <alignment horizontal="center" vertical="center" wrapText="1"/>
    </xf>
    <xf numFmtId="177" fontId="31" fillId="0" borderId="6" xfId="0" applyNumberFormat="1" applyFont="1" applyFill="1" applyBorder="1" applyAlignment="1">
      <alignment horizontal="center" vertical="center" wrapText="1"/>
    </xf>
    <xf numFmtId="0" fontId="0" fillId="0" borderId="1" xfId="0" applyFill="1" applyBorder="1" applyAlignment="1">
      <alignment wrapText="1"/>
    </xf>
    <xf numFmtId="0" fontId="0" fillId="0" borderId="1" xfId="0" applyFont="1" applyFill="1" applyBorder="1"/>
    <xf numFmtId="0" fontId="33" fillId="0" borderId="0" xfId="0" applyFont="1"/>
    <xf numFmtId="177" fontId="31" fillId="0" borderId="7" xfId="0" applyNumberFormat="1" applyFont="1" applyFill="1" applyBorder="1" applyAlignment="1">
      <alignment horizontal="center" vertical="center" wrapText="1"/>
    </xf>
    <xf numFmtId="177" fontId="31" fillId="0" borderId="8" xfId="0" applyNumberFormat="1" applyFont="1" applyFill="1" applyBorder="1" applyAlignment="1">
      <alignment horizontal="center" vertical="center" wrapText="1"/>
    </xf>
    <xf numFmtId="177" fontId="31" fillId="0" borderId="9" xfId="0" applyNumberFormat="1" applyFont="1" applyFill="1" applyBorder="1" applyAlignment="1">
      <alignment horizontal="center" vertical="center" wrapText="1"/>
    </xf>
    <xf numFmtId="177" fontId="31" fillId="0" borderId="10" xfId="0" applyNumberFormat="1" applyFont="1" applyFill="1" applyBorder="1" applyAlignment="1">
      <alignment horizontal="center" vertical="center" wrapText="1"/>
    </xf>
    <xf numFmtId="177" fontId="31" fillId="0" borderId="2" xfId="0" applyNumberFormat="1" applyFont="1" applyFill="1" applyBorder="1" applyAlignment="1">
      <alignment horizontal="center" vertical="center" wrapText="1"/>
    </xf>
    <xf numFmtId="177" fontId="31" fillId="0" borderId="11" xfId="0" applyNumberFormat="1" applyFont="1" applyFill="1" applyBorder="1" applyAlignment="1">
      <alignment horizontal="center" vertical="center" wrapText="1"/>
    </xf>
    <xf numFmtId="177" fontId="31" fillId="0" borderId="12" xfId="0" applyNumberFormat="1" applyFont="1" applyFill="1" applyBorder="1" applyAlignment="1">
      <alignment horizontal="center" vertical="center" wrapText="1"/>
    </xf>
    <xf numFmtId="178" fontId="32" fillId="0" borderId="1" xfId="0" applyNumberFormat="1" applyFont="1" applyFill="1" applyBorder="1" applyAlignment="1">
      <alignment horizontal="left" vertical="center"/>
    </xf>
    <xf numFmtId="0" fontId="1" fillId="0" borderId="0" xfId="0" applyFont="1" applyFill="1" applyBorder="1" applyAlignment="1">
      <alignment vertical="center"/>
    </xf>
    <xf numFmtId="0" fontId="34" fillId="0" borderId="0" xfId="0" applyFont="1" applyFill="1" applyBorder="1" applyAlignment="1">
      <alignment horizontal="center" vertical="center"/>
    </xf>
    <xf numFmtId="0" fontId="34" fillId="0" borderId="0" xfId="0" applyFont="1" applyFill="1" applyBorder="1" applyAlignment="1">
      <alignment vertical="center"/>
    </xf>
    <xf numFmtId="0" fontId="35" fillId="0" borderId="0" xfId="49" applyFont="1" applyFill="1" applyBorder="1" applyAlignment="1">
      <alignment horizontal="center" vertical="center"/>
    </xf>
    <xf numFmtId="0" fontId="35" fillId="0" borderId="2" xfId="49" applyFont="1" applyFill="1" applyBorder="1" applyAlignment="1">
      <alignment horizontal="center" vertical="top"/>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1" xfId="0" applyFont="1" applyFill="1" applyBorder="1" applyAlignment="1">
      <alignment horizontal="center" vertical="center"/>
    </xf>
    <xf numFmtId="0" fontId="34" fillId="0" borderId="7"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5" fillId="0" borderId="13" xfId="0" applyFont="1" applyFill="1" applyBorder="1" applyAlignment="1">
      <alignment horizontal="center" vertical="center"/>
    </xf>
    <xf numFmtId="0" fontId="5" fillId="0" borderId="4" xfId="0" applyFont="1" applyFill="1" applyBorder="1" applyAlignment="1">
      <alignment horizontal="center" vertical="center"/>
    </xf>
    <xf numFmtId="0" fontId="37" fillId="0" borderId="5" xfId="0" applyFont="1" applyFill="1" applyBorder="1" applyAlignment="1">
      <alignment horizontal="center" vertical="center" wrapText="1"/>
    </xf>
    <xf numFmtId="0" fontId="1" fillId="0" borderId="9" xfId="0" applyFont="1" applyFill="1" applyBorder="1" applyAlignment="1">
      <alignment horizontal="left" vertical="top" wrapText="1"/>
    </xf>
    <xf numFmtId="0" fontId="0" fillId="0" borderId="0" xfId="37" applyAlignment="1"/>
    <xf numFmtId="0" fontId="0" fillId="0" borderId="0" xfId="37">
      <alignment vertical="center"/>
    </xf>
    <xf numFmtId="0" fontId="35" fillId="0" borderId="0" xfId="37" applyFont="1" applyAlignment="1">
      <alignment horizontal="center" vertical="center"/>
    </xf>
    <xf numFmtId="0" fontId="35" fillId="0" borderId="2" xfId="37" applyFont="1" applyBorder="1" applyAlignment="1">
      <alignment horizontal="center" vertical="top"/>
    </xf>
    <xf numFmtId="0" fontId="13" fillId="0" borderId="1" xfId="37" applyFont="1" applyBorder="1" applyAlignment="1">
      <alignment horizontal="center" vertical="center" wrapText="1"/>
    </xf>
    <xf numFmtId="10" fontId="13" fillId="0" borderId="8" xfId="37" applyNumberFormat="1" applyFont="1" applyBorder="1" applyAlignment="1">
      <alignment horizontal="center" vertical="center" wrapText="1"/>
    </xf>
    <xf numFmtId="0" fontId="13" fillId="0" borderId="9" xfId="37" applyFont="1" applyBorder="1" applyAlignment="1">
      <alignment horizontal="center" vertical="center" wrapText="1"/>
    </xf>
    <xf numFmtId="0" fontId="13" fillId="0" borderId="1" xfId="37" applyFont="1" applyBorder="1" applyAlignment="1">
      <alignment horizontal="center" vertical="center"/>
    </xf>
    <xf numFmtId="0" fontId="13" fillId="0" borderId="5" xfId="37" applyFont="1" applyBorder="1" applyAlignment="1">
      <alignment horizontal="center" vertical="center" wrapText="1"/>
    </xf>
    <xf numFmtId="0" fontId="13" fillId="0" borderId="7" xfId="37" applyFont="1" applyBorder="1" applyAlignment="1">
      <alignment horizontal="center" vertical="center" wrapText="1"/>
    </xf>
    <xf numFmtId="0" fontId="13" fillId="0" borderId="14" xfId="37" applyFont="1" applyBorder="1" applyAlignment="1">
      <alignment horizontal="center" vertical="center" wrapText="1"/>
    </xf>
    <xf numFmtId="0" fontId="13" fillId="0" borderId="0" xfId="37" applyFont="1" applyBorder="1" applyAlignment="1">
      <alignment horizontal="center" vertical="center" wrapText="1"/>
    </xf>
    <xf numFmtId="10" fontId="13" fillId="0" borderId="5" xfId="37" applyNumberFormat="1" applyFont="1" applyBorder="1" applyAlignment="1">
      <alignment horizontal="center" vertical="center" wrapText="1"/>
    </xf>
    <xf numFmtId="14" fontId="13" fillId="0" borderId="1" xfId="37" applyNumberFormat="1" applyFont="1" applyBorder="1" applyAlignment="1">
      <alignment horizontal="center" vertical="center"/>
    </xf>
    <xf numFmtId="0" fontId="13" fillId="0" borderId="10" xfId="37" applyFont="1" applyBorder="1" applyAlignment="1">
      <alignment horizontal="center" vertical="center" wrapText="1"/>
    </xf>
    <xf numFmtId="0" fontId="13" fillId="0" borderId="2" xfId="37" applyFont="1" applyBorder="1" applyAlignment="1">
      <alignment horizontal="center" vertical="center" wrapText="1"/>
    </xf>
    <xf numFmtId="0" fontId="13" fillId="0" borderId="3" xfId="37" applyFont="1" applyBorder="1" applyAlignment="1">
      <alignment horizontal="center" vertical="center" wrapText="1"/>
    </xf>
    <xf numFmtId="0" fontId="38" fillId="0" borderId="1" xfId="68" applyFont="1" applyBorder="1" applyAlignment="1">
      <alignment horizontal="center" vertical="center"/>
    </xf>
    <xf numFmtId="0" fontId="13" fillId="0" borderId="1" xfId="37" applyFont="1" applyFill="1" applyBorder="1" applyAlignment="1">
      <alignment horizontal="center" vertical="center"/>
    </xf>
    <xf numFmtId="0" fontId="13" fillId="0" borderId="5" xfId="37" applyFont="1" applyBorder="1" applyAlignment="1">
      <alignment horizontal="center" vertical="center"/>
    </xf>
    <xf numFmtId="0" fontId="13" fillId="0" borderId="7" xfId="37" applyFont="1" applyBorder="1" applyAlignment="1">
      <alignment horizontal="center" vertical="center"/>
    </xf>
    <xf numFmtId="0" fontId="13" fillId="0" borderId="13" xfId="37" applyFont="1" applyBorder="1" applyAlignment="1">
      <alignment horizontal="center" vertical="center" wrapText="1"/>
    </xf>
    <xf numFmtId="0" fontId="13" fillId="0" borderId="4" xfId="37" applyFont="1" applyBorder="1" applyAlignment="1">
      <alignment horizontal="center" vertical="center" wrapText="1"/>
    </xf>
    <xf numFmtId="0" fontId="13" fillId="0" borderId="1" xfId="37" applyFont="1" applyBorder="1" applyAlignment="1">
      <alignment horizontal="center" vertical="center" textRotation="255"/>
    </xf>
    <xf numFmtId="0" fontId="39" fillId="0" borderId="1" xfId="37" applyFont="1" applyBorder="1" applyAlignment="1">
      <alignment horizontal="center" vertical="center" wrapText="1"/>
    </xf>
    <xf numFmtId="0" fontId="13" fillId="0" borderId="1" xfId="37" applyFont="1" applyBorder="1" applyAlignment="1">
      <alignment vertical="center" wrapText="1"/>
    </xf>
    <xf numFmtId="0" fontId="13" fillId="0" borderId="1" xfId="37" applyFont="1" applyBorder="1">
      <alignment vertical="center"/>
    </xf>
    <xf numFmtId="0" fontId="24" fillId="0" borderId="1" xfId="37" applyFont="1" applyBorder="1" applyAlignment="1">
      <alignment vertical="center" wrapText="1"/>
    </xf>
    <xf numFmtId="0" fontId="24" fillId="0" borderId="1" xfId="37" applyFont="1" applyBorder="1">
      <alignment vertical="center"/>
    </xf>
    <xf numFmtId="0" fontId="13" fillId="0" borderId="5" xfId="37" applyFont="1" applyBorder="1">
      <alignment vertical="center"/>
    </xf>
    <xf numFmtId="0" fontId="24" fillId="0" borderId="5" xfId="37" applyFont="1" applyBorder="1">
      <alignment vertical="center"/>
    </xf>
    <xf numFmtId="0" fontId="24" fillId="0" borderId="7" xfId="37" applyFont="1" applyBorder="1">
      <alignment vertical="center"/>
    </xf>
    <xf numFmtId="0" fontId="40" fillId="0" borderId="1" xfId="37" applyFont="1" applyBorder="1" applyAlignment="1">
      <alignment horizontal="left" vertical="center" wrapText="1"/>
    </xf>
    <xf numFmtId="0" fontId="13" fillId="0" borderId="1" xfId="37" applyFont="1" applyBorder="1" applyAlignment="1">
      <alignment horizontal="left" vertical="center" wrapText="1"/>
    </xf>
    <xf numFmtId="10" fontId="41" fillId="3" borderId="5" xfId="38" applyNumberFormat="1" applyFont="1" applyBorder="1" applyAlignment="1">
      <alignment horizontal="center" vertical="center" wrapText="1"/>
    </xf>
    <xf numFmtId="10" fontId="41" fillId="3" borderId="7" xfId="38" applyNumberFormat="1" applyFont="1" applyBorder="1" applyAlignment="1">
      <alignment horizontal="center" vertical="center" wrapText="1"/>
    </xf>
    <xf numFmtId="10" fontId="42" fillId="3" borderId="1" xfId="38" applyNumberFormat="1" applyFont="1" applyBorder="1" applyAlignment="1">
      <alignment horizontal="center" vertical="center" wrapText="1"/>
    </xf>
    <xf numFmtId="0" fontId="41" fillId="4" borderId="3" xfId="2" applyFont="1" applyBorder="1" applyAlignment="1">
      <alignment horizontal="center" vertical="center"/>
    </xf>
    <xf numFmtId="0" fontId="42" fillId="4" borderId="1" xfId="2" applyFont="1" applyBorder="1" applyAlignment="1">
      <alignment horizontal="left" vertical="center" wrapText="1"/>
    </xf>
    <xf numFmtId="0" fontId="42" fillId="5" borderId="1" xfId="28" applyBorder="1" applyAlignment="1">
      <alignment horizontal="left" vertical="center" wrapText="1"/>
    </xf>
    <xf numFmtId="10" fontId="42" fillId="3" borderId="1" xfId="38" applyNumberFormat="1" applyBorder="1" applyAlignment="1">
      <alignment horizontal="center" vertical="center" wrapText="1"/>
    </xf>
    <xf numFmtId="0" fontId="41" fillId="4" borderId="4" xfId="2" applyFont="1" applyBorder="1" applyAlignment="1">
      <alignment horizontal="center" vertical="center"/>
    </xf>
    <xf numFmtId="0" fontId="41" fillId="4" borderId="1" xfId="2" applyFont="1" applyBorder="1" applyAlignment="1">
      <alignment horizontal="center" vertical="center"/>
    </xf>
    <xf numFmtId="177" fontId="41" fillId="3" borderId="5" xfId="38" applyNumberFormat="1" applyFont="1" applyBorder="1" applyAlignment="1">
      <alignment horizontal="center" vertical="center" wrapText="1"/>
    </xf>
    <xf numFmtId="177" fontId="41" fillId="3" borderId="7" xfId="38" applyNumberFormat="1" applyFont="1" applyBorder="1" applyAlignment="1">
      <alignment horizontal="center" vertical="center" wrapText="1"/>
    </xf>
    <xf numFmtId="9" fontId="42" fillId="3" borderId="1" xfId="38" applyNumberFormat="1" applyBorder="1" applyAlignment="1">
      <alignment horizontal="center" vertical="center" wrapText="1"/>
    </xf>
    <xf numFmtId="0" fontId="42" fillId="4" borderId="1" xfId="2" applyFont="1" applyBorder="1" applyAlignment="1">
      <alignment horizontal="center" vertical="center"/>
    </xf>
    <xf numFmtId="0" fontId="42" fillId="5" borderId="1" xfId="28" applyBorder="1" applyAlignment="1">
      <alignment horizontal="center" vertical="center"/>
    </xf>
    <xf numFmtId="10" fontId="41" fillId="3" borderId="5" xfId="38" applyNumberFormat="1" applyFont="1" applyBorder="1" applyAlignment="1">
      <alignment horizontal="center" vertical="center"/>
    </xf>
    <xf numFmtId="10" fontId="41" fillId="3" borderId="7" xfId="38" applyNumberFormat="1" applyFont="1" applyBorder="1" applyAlignment="1">
      <alignment horizontal="center" vertical="center"/>
    </xf>
    <xf numFmtId="176" fontId="42" fillId="3" borderId="1" xfId="38" applyNumberFormat="1" applyBorder="1" applyAlignment="1">
      <alignment horizontal="center" vertical="center"/>
    </xf>
    <xf numFmtId="0" fontId="42" fillId="5" borderId="1" xfId="28" applyBorder="1" applyAlignment="1">
      <alignment horizontal="left" vertical="center"/>
    </xf>
    <xf numFmtId="0" fontId="42" fillId="4" borderId="1" xfId="2" applyBorder="1" applyAlignment="1">
      <alignment horizontal="center" vertical="center"/>
    </xf>
    <xf numFmtId="176" fontId="42" fillId="4" borderId="1" xfId="2" applyNumberFormat="1" applyFont="1" applyBorder="1" applyAlignment="1">
      <alignment horizontal="center" vertical="center"/>
    </xf>
    <xf numFmtId="176" fontId="42" fillId="5" borderId="1" xfId="28" applyNumberFormat="1" applyBorder="1" applyAlignment="1">
      <alignment horizontal="left" vertical="center"/>
    </xf>
    <xf numFmtId="0" fontId="41" fillId="4" borderId="7" xfId="2" applyFont="1" applyBorder="1" applyAlignment="1">
      <alignment horizontal="center" vertical="center"/>
    </xf>
    <xf numFmtId="0" fontId="42" fillId="4" borderId="1" xfId="2" applyBorder="1" applyAlignment="1">
      <alignment horizontal="center" vertical="center" wrapText="1"/>
    </xf>
    <xf numFmtId="181" fontId="42" fillId="3" borderId="1" xfId="38" applyNumberFormat="1" applyBorder="1" applyAlignment="1">
      <alignment horizontal="center" vertical="center" wrapText="1"/>
    </xf>
    <xf numFmtId="0" fontId="42" fillId="5" borderId="1" xfId="28" applyBorder="1" applyAlignment="1">
      <alignment horizontal="center" vertical="center" wrapText="1"/>
    </xf>
    <xf numFmtId="0" fontId="42" fillId="4" borderId="1" xfId="2" applyNumberFormat="1" applyBorder="1" applyAlignment="1">
      <alignment horizontal="center" vertical="center"/>
    </xf>
    <xf numFmtId="10" fontId="41" fillId="3" borderId="1" xfId="38" applyNumberFormat="1" applyFont="1" applyBorder="1" applyAlignment="1">
      <alignment horizontal="center" vertical="center"/>
    </xf>
    <xf numFmtId="0" fontId="41" fillId="4" borderId="1" xfId="2" applyFont="1" applyBorder="1" applyAlignment="1">
      <alignment horizontal="center" vertical="center" wrapText="1"/>
    </xf>
    <xf numFmtId="0" fontId="42" fillId="4" borderId="1" xfId="2" applyBorder="1" applyAlignment="1">
      <alignment horizontal="left" vertical="center" wrapText="1"/>
    </xf>
    <xf numFmtId="0" fontId="42" fillId="5" borderId="1" xfId="28" applyBorder="1" applyAlignment="1">
      <alignment horizontal="left" wrapText="1"/>
    </xf>
    <xf numFmtId="0" fontId="42" fillId="4" borderId="8" xfId="2" applyBorder="1" applyAlignment="1">
      <alignment horizontal="left" vertical="center" wrapText="1"/>
    </xf>
    <xf numFmtId="0" fontId="42" fillId="4" borderId="9" xfId="2" applyBorder="1" applyAlignment="1">
      <alignment horizontal="left" vertical="center" wrapText="1"/>
    </xf>
    <xf numFmtId="0" fontId="42" fillId="4" borderId="11" xfId="2" applyBorder="1" applyAlignment="1">
      <alignment horizontal="left" vertical="center" wrapText="1"/>
    </xf>
    <xf numFmtId="0" fontId="42" fillId="5" borderId="7" xfId="28" applyBorder="1" applyAlignment="1">
      <alignment horizontal="left" vertical="center" wrapText="1"/>
    </xf>
    <xf numFmtId="0" fontId="42" fillId="4" borderId="14" xfId="2" applyBorder="1" applyAlignment="1">
      <alignment horizontal="left" vertical="center" wrapText="1"/>
    </xf>
    <xf numFmtId="0" fontId="42" fillId="4" borderId="0" xfId="2" applyBorder="1" applyAlignment="1">
      <alignment horizontal="left" vertical="center" wrapText="1"/>
    </xf>
    <xf numFmtId="0" fontId="42" fillId="4" borderId="15" xfId="2" applyBorder="1" applyAlignment="1">
      <alignment horizontal="left" vertical="center" wrapText="1"/>
    </xf>
    <xf numFmtId="0" fontId="42" fillId="4" borderId="10" xfId="2" applyBorder="1" applyAlignment="1">
      <alignment horizontal="left" vertical="center" wrapText="1"/>
    </xf>
    <xf numFmtId="0" fontId="42" fillId="4" borderId="2" xfId="2" applyBorder="1" applyAlignment="1">
      <alignment horizontal="left" vertical="center" wrapText="1"/>
    </xf>
    <xf numFmtId="0" fontId="42" fillId="4" borderId="12" xfId="2" applyBorder="1" applyAlignment="1">
      <alignment horizontal="left" vertical="center" wrapText="1"/>
    </xf>
    <xf numFmtId="0" fontId="41" fillId="6" borderId="1" xfId="34" applyFont="1" applyBorder="1" applyAlignment="1">
      <alignment horizontal="center" vertical="center"/>
    </xf>
    <xf numFmtId="0" fontId="42" fillId="6" borderId="1" xfId="34" applyFont="1" applyBorder="1" applyAlignment="1">
      <alignment horizontal="left" vertical="center"/>
    </xf>
    <xf numFmtId="0" fontId="42" fillId="6" borderId="1" xfId="34" applyBorder="1" applyAlignment="1">
      <alignment horizontal="left" vertical="center"/>
    </xf>
    <xf numFmtId="0" fontId="42" fillId="6" borderId="1" xfId="34" applyBorder="1" applyAlignment="1">
      <alignment horizontal="left" vertical="center" wrapText="1"/>
    </xf>
    <xf numFmtId="0" fontId="42" fillId="6" borderId="1" xfId="34" applyBorder="1" applyAlignment="1">
      <alignment vertical="center"/>
    </xf>
    <xf numFmtId="0" fontId="0" fillId="0" borderId="0" xfId="49" applyNumberFormat="1" applyFont="1" applyAlignment="1" quotePrefix="1"/>
  </cellXfs>
  <cellStyles count="78">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常规 6" xfId="14"/>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常规 8 2" xfId="35"/>
    <cellStyle name="强调文字颜色 1" xfId="36" builtinId="29"/>
    <cellStyle name="常规 2 2 2" xfId="37"/>
    <cellStyle name="20% - 强调文字颜色 1" xfId="38" builtinId="30"/>
    <cellStyle name="40% - 强调文字颜色 1" xfId="39" builtinId="31"/>
    <cellStyle name="常规 2 2 3" xfId="40"/>
    <cellStyle name="20% - 强调文字颜色 2" xfId="41" builtinId="34"/>
    <cellStyle name="40% - 强调文字颜色 2" xfId="42" builtinId="35"/>
    <cellStyle name="强调文字颜色 3" xfId="43" builtinId="37"/>
    <cellStyle name="常规 3 2" xfId="44"/>
    <cellStyle name="强调文字颜色 4" xfId="45" builtinId="41"/>
    <cellStyle name="20% - 强调文字颜色 4" xfId="46" builtinId="42"/>
    <cellStyle name="40% - 强调文字颜色 4" xfId="47" builtinId="43"/>
    <cellStyle name="强调文字颜色 5" xfId="48" builtinId="45"/>
    <cellStyle name="常规 2 2" xfId="49"/>
    <cellStyle name="40% - 强调文字颜色 5" xfId="50" builtinId="47"/>
    <cellStyle name="60% - 强调文字颜色 5" xfId="51" builtinId="48"/>
    <cellStyle name="强调文字颜色 6" xfId="52" builtinId="49"/>
    <cellStyle name="常规 2 3" xfId="53"/>
    <cellStyle name="常规 10" xfId="54"/>
    <cellStyle name="40% - 强调文字颜色 6" xfId="55" builtinId="51"/>
    <cellStyle name="0,0&#13;&#10;NA&#13;&#10;" xfId="56"/>
    <cellStyle name="常规 2 3 2" xfId="57"/>
    <cellStyle name="常规 10 2" xfId="58"/>
    <cellStyle name="60% - 强调文字颜色 6" xfId="59" builtinId="52"/>
    <cellStyle name="常规 2 4" xfId="60"/>
    <cellStyle name="常规 11" xfId="61"/>
    <cellStyle name="常规 2" xfId="62"/>
    <cellStyle name="常规 3" xfId="63"/>
    <cellStyle name="常规 4" xfId="64"/>
    <cellStyle name="常规 4 2" xfId="65"/>
    <cellStyle name="常规 4 3" xfId="66"/>
    <cellStyle name="常规 5" xfId="67"/>
    <cellStyle name="常规 6 2" xfId="68"/>
    <cellStyle name="常规 7" xfId="69"/>
    <cellStyle name="常规 8" xfId="70"/>
    <cellStyle name="常规 9" xfId="71"/>
    <cellStyle name="常规 9 2" xfId="72"/>
    <cellStyle name="常规 9 2 2" xfId="73"/>
    <cellStyle name="普通_其他概算" xfId="74"/>
    <cellStyle name="适中 3" xfId="75"/>
    <cellStyle name="样式 1" xfId="76"/>
    <cellStyle name="Normal" xfId="77"/>
  </cellStyles>
  <tableStyles count="0" defaultTableStyle="TableStyleMedium9" defaultPivotStyle="PivotStyleLight16"/>
  <colors>
    <mruColors>
      <color rgb="00CCFFFF"/>
      <color rgb="00FFCC99"/>
      <color rgb="00CCCCFF"/>
      <color rgb="00CCFFCC"/>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haredStrings" Target="sharedStrings.xml"/><Relationship Id="rId34" Type="http://schemas.openxmlformats.org/officeDocument/2006/relationships/styles" Target="styles.xml"/><Relationship Id="rId33" Type="http://schemas.openxmlformats.org/officeDocument/2006/relationships/theme" Target="theme/theme1.xml"/><Relationship Id="rId32" Type="http://schemas.openxmlformats.org/officeDocument/2006/relationships/externalLink" Target="externalLinks/externalLink22.xml"/><Relationship Id="rId31" Type="http://schemas.openxmlformats.org/officeDocument/2006/relationships/externalLink" Target="externalLinks/externalLink21.xml"/><Relationship Id="rId30" Type="http://schemas.openxmlformats.org/officeDocument/2006/relationships/externalLink" Target="externalLinks/externalLink20.xml"/><Relationship Id="rId3" Type="http://schemas.openxmlformats.org/officeDocument/2006/relationships/worksheet" Target="worksheets/sheet3.xml"/><Relationship Id="rId29" Type="http://schemas.openxmlformats.org/officeDocument/2006/relationships/externalLink" Target="externalLinks/externalLink19.xml"/><Relationship Id="rId28" Type="http://schemas.openxmlformats.org/officeDocument/2006/relationships/externalLink" Target="externalLinks/externalLink18.xml"/><Relationship Id="rId27" Type="http://schemas.openxmlformats.org/officeDocument/2006/relationships/externalLink" Target="externalLinks/externalLink17.xml"/><Relationship Id="rId26" Type="http://schemas.openxmlformats.org/officeDocument/2006/relationships/externalLink" Target="externalLinks/externalLink16.xml"/><Relationship Id="rId25" Type="http://schemas.openxmlformats.org/officeDocument/2006/relationships/externalLink" Target="externalLinks/externalLink15.xml"/><Relationship Id="rId24" Type="http://schemas.openxmlformats.org/officeDocument/2006/relationships/externalLink" Target="externalLinks/externalLink14.xml"/><Relationship Id="rId23" Type="http://schemas.openxmlformats.org/officeDocument/2006/relationships/externalLink" Target="externalLinks/externalLink13.xml"/><Relationship Id="rId22" Type="http://schemas.openxmlformats.org/officeDocument/2006/relationships/externalLink" Target="externalLinks/externalLink12.xml"/><Relationship Id="rId21" Type="http://schemas.openxmlformats.org/officeDocument/2006/relationships/externalLink" Target="externalLinks/externalLink11.xml"/><Relationship Id="rId20" Type="http://schemas.openxmlformats.org/officeDocument/2006/relationships/externalLink" Target="externalLinks/externalLink10.xml"/><Relationship Id="rId2" Type="http://schemas.openxmlformats.org/officeDocument/2006/relationships/worksheet" Target="worksheets/sheet2.xml"/><Relationship Id="rId19" Type="http://schemas.openxmlformats.org/officeDocument/2006/relationships/externalLink" Target="externalLinks/externalLink9.xml"/><Relationship Id="rId18" Type="http://schemas.openxmlformats.org/officeDocument/2006/relationships/externalLink" Target="externalLinks/externalLink8.xml"/><Relationship Id="rId17" Type="http://schemas.openxmlformats.org/officeDocument/2006/relationships/externalLink" Target="externalLinks/externalLink7.xml"/><Relationship Id="rId16" Type="http://schemas.openxmlformats.org/officeDocument/2006/relationships/externalLink" Target="externalLinks/externalLink6.xml"/><Relationship Id="rId15" Type="http://schemas.openxmlformats.org/officeDocument/2006/relationships/externalLink" Target="externalLinks/externalLink5.xml"/><Relationship Id="rId14" Type="http://schemas.openxmlformats.org/officeDocument/2006/relationships/externalLink" Target="externalLinks/externalLink4.xml"/><Relationship Id="rId13" Type="http://schemas.openxmlformats.org/officeDocument/2006/relationships/externalLink" Target="externalLinks/externalLink3.xml"/><Relationship Id="rId12" Type="http://schemas.openxmlformats.org/officeDocument/2006/relationships/externalLink" Target="externalLinks/externalLink2.xml"/><Relationship Id="rId11" Type="http://schemas.openxmlformats.org/officeDocument/2006/relationships/externalLink" Target="externalLinks/externalLink1.xml"/><Relationship Id="rId10" Type="http://schemas.openxmlformats.org/officeDocument/2006/relationships/customXml" Target="../customXml/item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390525</xdr:colOff>
      <xdr:row>0</xdr:row>
      <xdr:rowOff>63500</xdr:rowOff>
    </xdr:from>
    <xdr:to>
      <xdr:col>5</xdr:col>
      <xdr:colOff>1720850</xdr:colOff>
      <xdr:row>1</xdr:row>
      <xdr:rowOff>60325</xdr:rowOff>
    </xdr:to>
    <xdr:pic>
      <xdr:nvPicPr>
        <xdr:cNvPr id="2" name="11875FA4-B263-4FB5-9052-7E12DCA7BDF3-1" descr="C:/Users/vhuangzelun940418/AppData/Local/Temp/et.jcrjIlet"/>
        <xdr:cNvPicPr>
          <a:picLocks noChangeAspect="1"/>
        </xdr:cNvPicPr>
      </xdr:nvPicPr>
      <xdr:blipFill>
        <a:blip r:embed="rId1"/>
        <a:stretch>
          <a:fillRect/>
        </a:stretch>
      </xdr:blipFill>
      <xdr:spPr>
        <a:xfrm>
          <a:off x="8553450" y="63500"/>
          <a:ext cx="1330325" cy="56832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219075</xdr:colOff>
      <xdr:row>30</xdr:row>
      <xdr:rowOff>6350</xdr:rowOff>
    </xdr:from>
    <xdr:to>
      <xdr:col>8</xdr:col>
      <xdr:colOff>412750</xdr:colOff>
      <xdr:row>39</xdr:row>
      <xdr:rowOff>51435</xdr:rowOff>
    </xdr:to>
    <xdr:pic>
      <xdr:nvPicPr>
        <xdr:cNvPr id="3" name="图片 2" descr="图片1"/>
        <xdr:cNvPicPr>
          <a:picLocks noChangeAspect="1"/>
        </xdr:cNvPicPr>
      </xdr:nvPicPr>
      <xdr:blipFill>
        <a:blip r:embed="rId1"/>
        <a:stretch>
          <a:fillRect/>
        </a:stretch>
      </xdr:blipFill>
      <xdr:spPr>
        <a:xfrm>
          <a:off x="219075" y="6513830"/>
          <a:ext cx="5451475" cy="16738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20Documents\&#25991;&#21326;&#21464;~1\&#33459;&#33391;&#35299;&#2604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TS01\jhc\unzipped\Eastern%20Airline%20FE\Spares\FILES\SMCTS2\SMCTSSP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S01\jhc\unzipped\Eastern%20Airline%20FE\GP\GP_Ph1\SBB-OIs\Hel-OI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TS01\jhc\unzipped\Eastern%20Airline%20FE\GP\tamer\WINDOWS\GP_A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TS01\jhc\CHR\ARBEJDE\Q4D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zzy--&#35797;\JG2012--&#24066;&#23616;&#25216;&#25913;\JHJG120130--&#25581;&#35199;&#30005;&#21387;&#30417;&#27979;&#28857;&#25216;&#25913;&#24037;&#31243;\12.07.05--&#25581;&#38451;&#20379;&#30005;&#23616;14&#20010;110kV&#21464;&#30005;&#31449;&#25509;&#20837;&#35843;&#24230;&#25968;&#25454;&#32593;&#33258;&#21160;&#21270;&#25913;&#36896;&#24037;&#3124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S01\jhc\unzipped\Eastern%20Airline%20FE\Backup%20of%20Backup%20of%20LINDA%20LISTONE.xlk"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WINDOWS\TEMP\GOLDPYR4\ARENTO\TOOLBOX.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TS01\jhc\unzipped\Eastern%20Airline%20FE\fnl-gp2\ToolboxGP\Kor\OSP_Becht_Fi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zzy--&#35797;\JG2012--&#24066;&#23616;&#25216;&#25913;\JHJG120052--&#25581;&#38451;&#20379;&#30005;&#23616;&#35843;&#24230;&#25968;&#25454;&#32593;&#20108;&#26399;&#24037;&#31243;\POWER%20ASSUMPTION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TS01\jhc\unzipped\Eastern%20Airline%20FE\GP\tamer\DOS\TEMP\GPTLBX90.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Startup" Target="G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37049;&#30340;&#25991;&#20214;\&#25105;&#30340;&#24037;&#31243;\2012&#24180;&#24037;&#31243;\20120620-&#38451;&#26149;&#23616;&#30005;&#33021;&#34920;&#36718;&#25442;&#39033;&#30446;&#26368;&#39640;&#38480;&#20215;(1&#20010;)\&#38480;&#20215;\&#23553;&#38754;&#25171;&#21360;(&#19981;&#24102;&#32534;&#2149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Xd_doc\2016&#24180;&#20849;&#20139;&#36164;&#26009;&#30424;\&#25105;&#30340;&#24037;&#31243;&#25991;&#20214;\2006&#24180;&#25237;&#26631;&#25991;&#20214;\&#38750;&#20013;&#26631;&#24037;&#31243;\220kV&#21464;&#30005;&#31449;\220kV&#19996;&#33694;&#19971;&#26143;&#21464;&#30005;&#31449;\220kV&#39640;&#40654;(&#26093;&#21319;)&#21464;&#30005;&#3144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24037;&#20316;&#31354;&#38388;\2009&#24180;&#24037;&#31243;&#39044;&#32467;&#31639;\09&#32467;&#31639;&#24037;&#31243;\&#25581;&#19996;&#21439;2008&#24180;&#27665;&#24515;&#20892;&#32593;&#25913;&#36896;&#24037;&#31243;&#65288;&#20108;&#26631;&#27573;&#65289;\&#25581;&#19996;&#20108;&#26631;&#27573;&#32467;&#31639;&#65288;&#23457;&#26680;&#65289;\0.4KV&#28846;&#21488;&#19996;&#23725;&#26449;&#32447;&#36335;&#25913;&#36896;&#24037;&#31243;\&#20302;&#21387;&#32467;&#31639;&#349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production\2007\039-20070716-&#28251;&#27743;110kV&#36755;&#21464;&#30005;&#24037;&#31243;-&#26368;&#39640;&#38480;&#20215;\&#39044;&#32467;&#31639;&#23457;&#26680;&#28165;&#21333;&#21644;&#23553;&#38754;(061120&#26222;&#36890;&#27169;&#2649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DOCUME~1\LUOWAN~1\LOCALS~1\Temp\Rar$DI00.797\WORK\&#30005;&#21147;\&#39044;&#31639;\&#26032;&#23528;\1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zzy--&#35797;\JG2012--&#24066;&#23616;&#25216;&#25913;\&#24800;&#26469;%20%2010kV&#33909;&#19996;&#65292;&#33909;&#35199;&#32447;&#32593;&#26550;&#23436;&#21892;&#24037;&#31243;\&#33909;&#19996;&#12289;&#33909;&#35199;&#23548;&#20986;&#30005;&#23376;&#29256;\&#29289;&#27969;&#20013;&#24515;&#35013;&#20462;&#25913;&#36896;&#32467;&#31639;\&#27833;&#22353;&#27700;&#27877;&#21378;&#32467;&#31639;\&#24037;&#31243;&#37327;&#35745;&#31639;&#24213;&#31295;\&#38050;&#31563;&#65288;&#32467;&#31639;&#6528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Xd_doc\2016&#24180;&#20849;&#20139;&#36164;&#26009;&#30424;\&#24037;&#20316;&#34180;\2006&#24180;&#25991;&#20214;&#22841;\&#24191;&#24030;220kV&#23425;&#35199;&#24037;&#31243;&#65288;&#23436;&#32467;&#65289;\&#23425;&#35199;&#21464;&#30005;&#31449;&#26631;&#24213;&#31532;&#19968;&#29256;\&#39044;&#31639;&#2007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production\2007\039-20070716-&#28251;&#27743;110kV&#36755;&#21464;&#30005;&#24037;&#31243;-&#26368;&#39640;&#38480;&#20215;\&#39044;&#32467;&#31639;&#32534;&#21046;&#28165;&#21333;&#21644;&#23553;&#38754;&#65288;061120&#26222;&#36890;&#27169;&#26495;&#6528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OCUME~1\Owner\LOCALS~1\Temp\My%20Documents\&#25991;&#21326;&#21464;~1\&#33459;&#33391;&#35299;&#26045;.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25935;\&#24800;&#24030;&#23616;&#24037;&#31243;\My%20Documents\&#25991;&#21326;&#21464;~1\&#33459;&#33391;&#35299;&#26045;.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Main"/>
      <sheetName val="混凝土杆材料"/>
      <sheetName val="_湖镇所新增圩镇线F22 桥头#2配变解决圩镇线F22 桥头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eqpmad2"/>
    </sheetNames>
    <sheetDataSet>
      <sheetData sheetId="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W-TEO"/>
    </sheetNames>
    <sheetDataSet>
      <sheetData sheetId="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Financ. Overview"/>
      <sheetName val="Toolbox"/>
    </sheetNames>
    <sheetDataSet>
      <sheetData sheetId="0" refreshError="1"/>
      <sheetData sheetId="1"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Main"/>
    </sheetNames>
    <sheetDataSet>
      <sheetData sheetId="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12.07"/>
    </sheetNames>
    <definedNames>
      <definedName name="Module.Prix_SMC"/>
    </defined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Open"/>
    </sheetNames>
    <sheetDataSet>
      <sheetData sheetId="0"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G.1R-Shou COP Gf"/>
    </sheetNames>
    <sheetDataSet>
      <sheetData sheetId="0"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POWER ASSUMPTIONS"/>
    </sheetNames>
    <sheetDataSet>
      <sheetData sheetId="0"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设备预算表"/>
      <sheetName val="Open"/>
      <sheetName val="Tool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招标统计（带编号）"/>
      <sheetName val="审核封面（带编号）"/>
    </sheetNames>
    <sheetDataSet>
      <sheetData sheetId="0" refreshError="1"/>
      <sheetData sheetId="1"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编制说明"/>
      <sheetName val="总报价表(一)"/>
      <sheetName val="建筑工程取费汇总表（二）"/>
      <sheetName val="安装取费汇总表（三）取消"/>
      <sheetName val="其它费用报价表（四）"/>
      <sheetName val="设备报价表"/>
      <sheetName val="编制年价差（五）"/>
      <sheetName val="建筑工程表(表六)"/>
      <sheetName val="材料价差计算表（九）"/>
      <sheetName val="费率表"/>
      <sheetName val="主要材料价差计算表"/>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封面"/>
      <sheetName val="汇总表1"/>
      <sheetName val="独立费"/>
      <sheetName val="汇总表2"/>
      <sheetName val="结算表"/>
      <sheetName val="材料"/>
      <sheetName val="大小写"/>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数据(普通版)"/>
      <sheetName val="选择工程"/>
      <sheetName val="定案"/>
      <sheetName val="封面"/>
      <sheetName val="计划"/>
      <sheetName val="校审"/>
      <sheetName val="评定"/>
      <sheetName val="出版"/>
      <sheetName val="交付"/>
      <sheetName val="评价"/>
      <sheetName val="归档"/>
      <sheetName val="业绩"/>
      <sheetName val="汇总1"/>
      <sheetName val="汇总2"/>
      <sheetName val="人员"/>
      <sheetName val="建设"/>
      <sheetName val="施工"/>
      <sheetName val="清单和数据(普通版)"/>
      <sheetName val="定案表"/>
      <sheetName val="计划表"/>
      <sheetName val="校审表"/>
      <sheetName val="质量表"/>
      <sheetName val="出版表"/>
      <sheetName val="交付表"/>
      <sheetName val="业绩签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汇总表"/>
      <sheetName val="编制年价差"/>
      <sheetName val="其他费用"/>
      <sheetName val="调试费"/>
      <sheetName val="汇总表(月)"/>
      <sheetName val="编制年价差(月)"/>
      <sheetName val="其他费用(月)"/>
      <sheetName val="调试费(月)"/>
      <sheetName val="汇总表(月1)"/>
      <sheetName val="编制年价差(月1)"/>
      <sheetName val="其他费用(月1)"/>
      <sheetName val="调试费(月1)"/>
      <sheetName val="表二甲"/>
      <sheetName val="表二甲安"/>
      <sheetName val="表三乙"/>
      <sheetName val="表三甲"/>
      <sheetName val="材料价差"/>
      <sheetName val="安人工"/>
      <sheetName val="表三乙汇"/>
      <sheetName val="表三甲汇"/>
      <sheetName val="总报价"/>
      <sheetName val="表一甲"/>
      <sheetName val="建总"/>
      <sheetName val="安总"/>
      <sheetName val="费用表"/>
      <sheetName val="报表"/>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名称表"/>
      <sheetName val="单位重量表"/>
      <sheetName val="封面1 (2)"/>
      <sheetName val="封面"/>
      <sheetName val="汇总表"/>
      <sheetName val="汇总"/>
      <sheetName val="熟料库桩长"/>
      <sheetName val="小计1"/>
      <sheetName val="桩钢筋"/>
      <sheetName val="封面1"/>
      <sheetName val="桩工程量"/>
      <sheetName val="小计2"/>
      <sheetName val="底板"/>
      <sheetName val="小计3"/>
      <sheetName val="地沟"/>
      <sheetName val="小计4"/>
      <sheetName val="门洞和清库门"/>
      <sheetName val="小计5"/>
      <sheetName val="库壁"/>
      <sheetName val="小计6"/>
      <sheetName val="输送"/>
      <sheetName val="小计7"/>
      <sheetName val="斜坡路"/>
      <sheetName val="声测管"/>
      <sheetName val="预埋钢筋及螺栓"/>
      <sheetName val="钢楼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目录"/>
      <sheetName val="投标书"/>
      <sheetName val="编制说明"/>
      <sheetName val="总报价表"/>
      <sheetName val="建筑工程取费汇总表"/>
      <sheetName val="建筑工程预算表"/>
      <sheetName val="安装取费汇总表"/>
      <sheetName val="其它费用报价表"/>
      <sheetName val="设备报价表"/>
      <sheetName val="编制年价差表"/>
      <sheetName val="安装表三"/>
      <sheetName val="主要材料表（投标方）"/>
      <sheetName val="主要材料价差表"/>
      <sheetName val="附表调试费用"/>
      <sheetName val="费率表"/>
      <sheetName val="Sheet1"/>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项目清单和数据 "/>
      <sheetName val="选择工程"/>
      <sheetName val="封面"/>
      <sheetName val="计划表"/>
      <sheetName val="校审表"/>
      <sheetName val="质量表"/>
      <sheetName val="出版表"/>
      <sheetName val="交付表"/>
      <sheetName val="业绩签名"/>
      <sheetName val="人员"/>
      <sheetName val="建设"/>
      <sheetName val="预结算编制项目清单和数据 "/>
      <sheetName val="选择要打印封面的工程"/>
      <sheetName val="交付签收表"/>
      <sheetName val="资格证人员名单"/>
      <sheetName val="建设单位名称"/>
      <sheetName val="数据 "/>
      <sheetName val="计划"/>
      <sheetName val="校审"/>
      <sheetName val="评定"/>
      <sheetName val="出版"/>
      <sheetName val="交付"/>
      <sheetName val="评价"/>
      <sheetName val="归档"/>
      <sheetName val="业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31"/>
  <sheetViews>
    <sheetView workbookViewId="0">
      <selection activeCell="C12" sqref="C12"/>
    </sheetView>
  </sheetViews>
  <sheetFormatPr defaultColWidth="9" defaultRowHeight="14.25"/>
  <cols>
    <col min="1" max="2" width="16.625" style="113" customWidth="1"/>
    <col min="3" max="3" width="48.625" style="113" customWidth="1"/>
    <col min="4" max="4" width="24.625" customWidth="1"/>
    <col min="5" max="5" width="40.625" style="73" customWidth="1"/>
    <col min="6" max="7" width="40.625" customWidth="1"/>
    <col min="8" max="9" width="24.625" customWidth="1"/>
    <col min="10" max="10" width="49.875" customWidth="1"/>
  </cols>
  <sheetData>
    <row r="1" ht="39.95" customHeight="1" spans="1:10">
      <c r="A1" s="182" t="s">
        <v>0</v>
      </c>
      <c r="B1" s="183"/>
      <c r="C1" s="184" t="s">
        <v>1</v>
      </c>
      <c r="D1" s="185" t="s">
        <v>2</v>
      </c>
      <c r="E1" s="186" t="s">
        <v>3</v>
      </c>
      <c r="F1" s="186"/>
      <c r="G1" s="186"/>
      <c r="H1" s="187"/>
      <c r="I1" s="187"/>
      <c r="J1" s="222" t="s">
        <v>4</v>
      </c>
    </row>
    <row r="2" ht="39.95" customHeight="1" spans="1:10">
      <c r="A2" s="182" t="s">
        <v>5</v>
      </c>
      <c r="B2" s="183"/>
      <c r="C2" s="188" t="s">
        <v>6</v>
      </c>
      <c r="D2" s="189"/>
      <c r="E2" s="186"/>
      <c r="F2" s="186"/>
      <c r="G2" s="186"/>
      <c r="H2" s="187"/>
      <c r="I2" s="187"/>
      <c r="J2" s="223" t="s">
        <v>7</v>
      </c>
    </row>
    <row r="3" ht="39.95" customHeight="1" spans="1:10">
      <c r="A3" s="182" t="s">
        <v>8</v>
      </c>
      <c r="B3" s="183"/>
      <c r="C3" s="184" t="s">
        <v>9</v>
      </c>
      <c r="D3" s="190" t="s">
        <v>10</v>
      </c>
      <c r="E3" s="186"/>
      <c r="F3" s="186"/>
      <c r="G3" s="186"/>
      <c r="H3" s="187"/>
      <c r="I3" s="187"/>
      <c r="J3" s="223" t="s">
        <v>11</v>
      </c>
    </row>
    <row r="4" ht="39.95" customHeight="1" spans="1:10">
      <c r="A4" s="191" t="s">
        <v>12</v>
      </c>
      <c r="B4" s="192"/>
      <c r="C4" s="193">
        <v>0.06</v>
      </c>
      <c r="D4" s="190" t="s">
        <v>13</v>
      </c>
      <c r="E4" s="194" t="s">
        <v>14</v>
      </c>
      <c r="F4" s="194"/>
      <c r="G4" s="194"/>
      <c r="H4" s="195"/>
      <c r="I4" s="195"/>
      <c r="J4" s="224" t="s">
        <v>15</v>
      </c>
    </row>
    <row r="5" ht="39.95" customHeight="1" spans="1:10">
      <c r="A5" s="196" t="s">
        <v>16</v>
      </c>
      <c r="B5" s="197"/>
      <c r="C5" s="198">
        <v>45237</v>
      </c>
      <c r="D5" s="190" t="s">
        <v>17</v>
      </c>
      <c r="E5" s="194" t="str">
        <f>C2</f>
        <v>广东电网有限责任公司</v>
      </c>
      <c r="F5" s="190" t="s">
        <v>18</v>
      </c>
      <c r="G5" s="194"/>
      <c r="H5" s="199"/>
      <c r="I5" s="199"/>
      <c r="J5" s="224" t="s">
        <v>19</v>
      </c>
    </row>
    <row r="6" ht="39.95" customHeight="1" spans="1:10">
      <c r="A6" s="196" t="s">
        <v>20</v>
      </c>
      <c r="B6" s="197"/>
      <c r="C6" s="184"/>
      <c r="D6" s="190" t="s">
        <v>21</v>
      </c>
      <c r="E6" s="194"/>
      <c r="F6" s="190" t="s">
        <v>22</v>
      </c>
      <c r="G6" s="200"/>
      <c r="H6" s="199"/>
      <c r="I6" s="199"/>
      <c r="J6" s="224" t="s">
        <v>23</v>
      </c>
    </row>
    <row r="7" ht="39.95" customHeight="1" spans="1:10">
      <c r="A7" s="196" t="s">
        <v>24</v>
      </c>
      <c r="B7" s="197"/>
      <c r="C7" s="188">
        <v>0.9</v>
      </c>
      <c r="D7" s="190" t="s">
        <v>25</v>
      </c>
      <c r="E7" s="201"/>
      <c r="F7" s="190" t="s">
        <v>26</v>
      </c>
      <c r="G7" s="201"/>
      <c r="H7" s="202"/>
      <c r="I7" s="202"/>
      <c r="J7" s="224" t="s">
        <v>27</v>
      </c>
    </row>
    <row r="8" ht="39.95" customHeight="1" spans="1:10">
      <c r="A8" s="182" t="s">
        <v>28</v>
      </c>
      <c r="B8" s="183"/>
      <c r="C8" s="188">
        <v>1</v>
      </c>
      <c r="D8" s="203" t="s">
        <v>29</v>
      </c>
      <c r="E8" s="204" t="s">
        <v>30</v>
      </c>
      <c r="F8" s="203" t="s">
        <v>31</v>
      </c>
      <c r="G8" s="204" t="s">
        <v>32</v>
      </c>
      <c r="H8" s="187"/>
      <c r="I8" s="187"/>
      <c r="J8" s="224" t="s">
        <v>33</v>
      </c>
    </row>
    <row r="9" ht="39.95" customHeight="1" spans="1:10">
      <c r="A9" s="182" t="s">
        <v>34</v>
      </c>
      <c r="B9" s="183"/>
      <c r="C9" s="205">
        <v>600</v>
      </c>
      <c r="D9" s="190" t="s">
        <v>35</v>
      </c>
      <c r="E9" s="204" t="s">
        <v>36</v>
      </c>
      <c r="F9" s="204"/>
      <c r="G9" s="204"/>
      <c r="H9" s="206"/>
      <c r="I9" s="206"/>
      <c r="J9" s="224" t="s">
        <v>37</v>
      </c>
    </row>
    <row r="10" ht="39.95" customHeight="1" spans="1:10">
      <c r="A10" s="196" t="s">
        <v>38</v>
      </c>
      <c r="B10" s="197"/>
      <c r="C10" s="184"/>
      <c r="D10" s="190" t="s">
        <v>39</v>
      </c>
      <c r="E10" s="201" t="s">
        <v>40</v>
      </c>
      <c r="F10" s="207">
        <v>2022</v>
      </c>
      <c r="G10" s="194">
        <v>1</v>
      </c>
      <c r="H10" s="195"/>
      <c r="I10" s="195"/>
      <c r="J10" s="224" t="s">
        <v>41</v>
      </c>
    </row>
    <row r="11" ht="39.95" customHeight="1" spans="1:10">
      <c r="A11" s="196" t="s">
        <v>42</v>
      </c>
      <c r="B11" s="197"/>
      <c r="C11" s="184" t="s">
        <v>43</v>
      </c>
      <c r="D11" s="190" t="s">
        <v>44</v>
      </c>
      <c r="E11" s="201"/>
      <c r="F11" s="207">
        <v>2022</v>
      </c>
      <c r="G11" s="194" t="s">
        <v>45</v>
      </c>
      <c r="H11" s="195"/>
      <c r="I11" s="195"/>
      <c r="J11" s="224" t="s">
        <v>46</v>
      </c>
    </row>
    <row r="12" ht="39.95" customHeight="1" spans="1:10">
      <c r="A12" s="208" t="s">
        <v>47</v>
      </c>
      <c r="B12" s="208" t="s">
        <v>48</v>
      </c>
      <c r="C12" s="205">
        <v>889317.4</v>
      </c>
      <c r="D12" s="209" t="s">
        <v>49</v>
      </c>
      <c r="E12" s="204" t="s">
        <v>50</v>
      </c>
      <c r="F12" s="204"/>
      <c r="G12" s="204"/>
      <c r="H12" s="206"/>
      <c r="I12" s="206"/>
      <c r="J12" s="224" t="s">
        <v>51</v>
      </c>
    </row>
    <row r="13" ht="39.95" customHeight="1" spans="1:10">
      <c r="A13" s="208"/>
      <c r="B13" s="208" t="s">
        <v>52</v>
      </c>
      <c r="C13" s="205"/>
      <c r="D13" s="190" t="s">
        <v>53</v>
      </c>
      <c r="E13" s="186" t="s">
        <v>54</v>
      </c>
      <c r="F13" s="210"/>
      <c r="G13" s="210"/>
      <c r="H13" s="211"/>
      <c r="I13" s="211"/>
      <c r="J13" s="225" t="s">
        <v>55</v>
      </c>
    </row>
    <row r="14" ht="39.95" customHeight="1" spans="1:10">
      <c r="A14" s="196" t="s">
        <v>56</v>
      </c>
      <c r="B14" s="197"/>
      <c r="C14" s="188" t="s">
        <v>57</v>
      </c>
      <c r="D14" s="190" t="s">
        <v>58</v>
      </c>
      <c r="E14" s="186" t="s">
        <v>59</v>
      </c>
      <c r="F14" s="210"/>
      <c r="G14" s="210"/>
      <c r="H14" s="211"/>
      <c r="I14" s="211"/>
      <c r="J14" s="225" t="s">
        <v>60</v>
      </c>
    </row>
    <row r="15" ht="39.95" customHeight="1" spans="1:10">
      <c r="A15" s="196" t="s">
        <v>61</v>
      </c>
      <c r="B15" s="197"/>
      <c r="C15" s="188" t="s">
        <v>57</v>
      </c>
      <c r="D15" s="190" t="s">
        <v>62</v>
      </c>
      <c r="E15" s="212" t="s">
        <v>63</v>
      </c>
      <c r="F15" s="213"/>
      <c r="G15" s="214"/>
      <c r="H15" s="215"/>
      <c r="I15" s="187"/>
      <c r="J15" s="226" t="s">
        <v>64</v>
      </c>
    </row>
    <row r="16" ht="39.95" customHeight="1" spans="4:10">
      <c r="D16" s="190"/>
      <c r="E16" s="216"/>
      <c r="F16" s="217"/>
      <c r="G16" s="218"/>
      <c r="H16" s="215"/>
      <c r="I16" s="187"/>
      <c r="J16" s="225" t="s">
        <v>65</v>
      </c>
    </row>
    <row r="17" ht="39.95" customHeight="1" spans="4:10">
      <c r="D17" s="190"/>
      <c r="E17" s="216"/>
      <c r="F17" s="217"/>
      <c r="G17" s="218"/>
      <c r="H17" s="215"/>
      <c r="I17" s="187"/>
      <c r="J17" s="225" t="s">
        <v>66</v>
      </c>
    </row>
    <row r="18" ht="42" customHeight="1" spans="4:10">
      <c r="D18" s="190"/>
      <c r="E18" s="219"/>
      <c r="F18" s="220"/>
      <c r="G18" s="221"/>
      <c r="J18" s="224" t="s">
        <v>67</v>
      </c>
    </row>
    <row r="19" ht="42" customHeight="1" spans="10:10">
      <c r="J19" s="224" t="s">
        <v>36</v>
      </c>
    </row>
    <row r="20" ht="42" customHeight="1" spans="10:10">
      <c r="J20" s="224" t="s">
        <v>68</v>
      </c>
    </row>
    <row r="21" ht="42" customHeight="1" spans="10:10">
      <c r="J21" s="224" t="s">
        <v>69</v>
      </c>
    </row>
    <row r="22" ht="42" customHeight="1"/>
    <row r="23" ht="42" customHeight="1"/>
    <row r="24" ht="42" customHeight="1"/>
    <row r="25" ht="42" customHeight="1"/>
    <row r="26" ht="42" customHeight="1"/>
    <row r="27" ht="42" customHeight="1"/>
    <row r="28" ht="42" customHeight="1"/>
    <row r="29" ht="42" customHeight="1"/>
    <row r="30" ht="42" customHeight="1"/>
    <row r="31" ht="42" customHeight="1"/>
  </sheetData>
  <autoFilter ref="J1:J21">
    <extLst/>
  </autoFilter>
  <mergeCells count="22">
    <mergeCell ref="A1:B1"/>
    <mergeCell ref="A2:B2"/>
    <mergeCell ref="A3:B3"/>
    <mergeCell ref="E3:G3"/>
    <mergeCell ref="A4:B4"/>
    <mergeCell ref="E4:G4"/>
    <mergeCell ref="A5:B5"/>
    <mergeCell ref="A6:B6"/>
    <mergeCell ref="A7:B7"/>
    <mergeCell ref="A8:B8"/>
    <mergeCell ref="A9:B9"/>
    <mergeCell ref="A10:B10"/>
    <mergeCell ref="A11:B11"/>
    <mergeCell ref="E13:G13"/>
    <mergeCell ref="A14:B14"/>
    <mergeCell ref="E14:G14"/>
    <mergeCell ref="A15:B15"/>
    <mergeCell ref="A12:A13"/>
    <mergeCell ref="D1:D2"/>
    <mergeCell ref="D15:D18"/>
    <mergeCell ref="E1:G2"/>
    <mergeCell ref="E15:G18"/>
  </mergeCells>
  <dataValidations count="12">
    <dataValidation type="list" allowBlank="1" showInputMessage="1" showErrorMessage="1" sqref="E9:G9">
      <formula1>$J$2:$J$21</formula1>
    </dataValidation>
    <dataValidation type="list" allowBlank="1" showInputMessage="1" showErrorMessage="1" sqref="G8:I8">
      <formula1>"定额计价法,清单计价法"</formula1>
    </dataValidation>
    <dataValidation type="list" allowBlank="1" showInputMessage="1" showErrorMessage="1" sqref="A4">
      <formula1>"增值税,简易税"</formula1>
    </dataValidation>
    <dataValidation type="list" allowBlank="1" showInputMessage="1" showErrorMessage="1" sqref="F7">
      <formula1>"竣工日期,无竣工日期"</formula1>
    </dataValidation>
    <dataValidation type="list" allowBlank="1" showInputMessage="1" showErrorMessage="1" sqref="F6">
      <formula1>"监理单位,无监理单位"</formula1>
    </dataValidation>
    <dataValidation type="list" allowBlank="1" showInputMessage="1" showErrorMessage="1" sqref="D6">
      <formula1>"设计单位,无设计单位"</formula1>
    </dataValidation>
    <dataValidation type="list" allowBlank="1" showInputMessage="1" showErrorMessage="1" sqref="E8">
      <formula1>"广东省定额(2010),广东省定额(2018),配网定额(2009),配网定额(2016),技改定额(2010),检修定额(2010),技改定额估价表(2015),检修定额估价表(2015)"</formula1>
    </dataValidation>
    <dataValidation type="list" allowBlank="1" showInputMessage="1" showErrorMessage="1" sqref="D7">
      <formula1>"开工日期,无开工日期"</formula1>
    </dataValidation>
    <dataValidation type="list" allowBlank="1" showInputMessage="1" showErrorMessage="1" sqref="H9:I9">
      <formula1>"《20kV及以下配电网工程预算定额（2009）》,《电网检修工程预算定额（2010）》,《电网技术改造工程预算定额（2010）》,《广东省建筑与装饰工程综合定额（2010）》,《广东省安装工程综合定额（2010）》,《广东省市政工程综合定额（2010）》,《广东省园林绿化工程综合定额（2010）》,《广东省房屋建筑和市政修缮工程综合定额（2010）》,广东电行【2015】19号关于印发《广东省电力行业10kv配电线路带电作业收费标准》的通知"</formula1>
    </dataValidation>
    <dataValidation type="list" allowBlank="1" showInputMessage="1" showErrorMessage="1" sqref="D12">
      <formula1>"建设单位和监理单位确认的,监理单位确认的,建设单位提供的"</formula1>
    </dataValidation>
    <dataValidation type="list" allowBlank="1" showInputMessage="1" showErrorMessage="1" sqref="E12">
      <formula1>"工程量清单,施工图,竣工验收报告"</formula1>
    </dataValidation>
    <dataValidation type="list" allowBlank="1" showInputMessage="1" showErrorMessage="1" sqref="F12:I12">
      <formula1>"、施工现场签证单,、竣工图,、竣工验收报告"</formula1>
    </dataValidation>
  </dataValidations>
  <printOptions horizontalCentered="1"/>
  <pageMargins left="0.39" right="0.39" top="0.59" bottom="0.39" header="0.47" footer="0.51"/>
  <pageSetup paperSize="9" scale="64" pageOrder="overThenDown" orientation="landscape" horizontalDpi="600" vertic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29"/>
  <sheetViews>
    <sheetView zoomScale="70" zoomScaleNormal="70" workbookViewId="0">
      <selection activeCell="L9" sqref="L9"/>
    </sheetView>
  </sheetViews>
  <sheetFormatPr defaultColWidth="9" defaultRowHeight="14.25" outlineLevelCol="7"/>
  <cols>
    <col min="1" max="1" width="16.125" style="149" customWidth="1"/>
    <col min="2" max="2" width="10.375" style="149" customWidth="1"/>
    <col min="3" max="3" width="13.125" style="149" customWidth="1"/>
    <col min="4" max="4" width="25.875" style="149" customWidth="1"/>
    <col min="5" max="5" width="12.375" style="149" customWidth="1"/>
    <col min="6" max="6" width="20.375" style="149" customWidth="1"/>
    <col min="7" max="7" width="17.375" style="149" customWidth="1"/>
    <col min="8" max="8" width="21.25" style="149" customWidth="1"/>
    <col min="9" max="16384" width="9" style="149"/>
  </cols>
  <sheetData>
    <row r="1" ht="39.95" customHeight="1" spans="1:8">
      <c r="A1" s="150" t="s">
        <v>70</v>
      </c>
      <c r="B1" s="150"/>
      <c r="C1" s="150"/>
      <c r="D1" s="150"/>
      <c r="E1" s="150"/>
      <c r="F1" s="150"/>
      <c r="G1" s="150"/>
      <c r="H1" s="150"/>
    </row>
    <row r="2" ht="39.95" customHeight="1" spans="1:8">
      <c r="A2" s="151" t="s">
        <v>71</v>
      </c>
      <c r="B2" s="151"/>
      <c r="C2" s="151"/>
      <c r="D2" s="151"/>
      <c r="E2" s="151"/>
      <c r="F2" s="151"/>
      <c r="G2" s="151"/>
      <c r="H2" s="151"/>
    </row>
    <row r="3" s="148" customFormat="1" ht="51" customHeight="1" spans="1:8">
      <c r="A3" s="152" t="s">
        <v>72</v>
      </c>
      <c r="B3" s="153" t="str">
        <f>工程信息!C3</f>
        <v>2024-2025年广东电网有限责任公司车辆维修及保养、年检代办、车辆清洁服务项目</v>
      </c>
      <c r="C3" s="154"/>
      <c r="D3" s="155" t="s">
        <v>73</v>
      </c>
      <c r="E3" s="156" t="s">
        <v>74</v>
      </c>
      <c r="F3" s="157"/>
      <c r="G3" s="155" t="s">
        <v>75</v>
      </c>
      <c r="H3" s="152" t="s">
        <v>76</v>
      </c>
    </row>
    <row r="4" ht="51" customHeight="1" spans="1:8">
      <c r="A4" s="152"/>
      <c r="B4" s="158"/>
      <c r="C4" s="159"/>
      <c r="D4" s="155" t="s">
        <v>77</v>
      </c>
      <c r="E4" s="160">
        <f>工程信息!C6</f>
        <v>0</v>
      </c>
      <c r="F4" s="157"/>
      <c r="G4" s="155" t="s">
        <v>78</v>
      </c>
      <c r="H4" s="161">
        <f>工程信息!C5</f>
        <v>45237</v>
      </c>
    </row>
    <row r="5" ht="51" customHeight="1" spans="1:8">
      <c r="A5" s="152"/>
      <c r="B5" s="162"/>
      <c r="C5" s="163"/>
      <c r="D5" s="155" t="s">
        <v>79</v>
      </c>
      <c r="E5" s="156" t="str">
        <f>工程信息!C1</f>
        <v>杜建辉（胡寿尚）</v>
      </c>
      <c r="F5" s="157"/>
      <c r="G5" s="155" t="s">
        <v>80</v>
      </c>
      <c r="H5" s="155" t="s">
        <v>81</v>
      </c>
    </row>
    <row r="6" ht="30" customHeight="1" spans="1:8">
      <c r="A6" s="152" t="s">
        <v>82</v>
      </c>
      <c r="B6" s="152" t="s">
        <v>83</v>
      </c>
      <c r="C6" s="152" t="s">
        <v>84</v>
      </c>
      <c r="D6" s="152" t="s">
        <v>85</v>
      </c>
      <c r="E6" s="155" t="s">
        <v>86</v>
      </c>
      <c r="F6" s="155" t="s">
        <v>87</v>
      </c>
      <c r="G6" s="155" t="s">
        <v>88</v>
      </c>
      <c r="H6" s="155"/>
    </row>
    <row r="7" ht="30" customHeight="1" spans="1:8">
      <c r="A7" s="164" t="s">
        <v>89</v>
      </c>
      <c r="B7" s="152">
        <v>1</v>
      </c>
      <c r="C7" s="165" t="s">
        <v>90</v>
      </c>
      <c r="D7" s="152" t="s">
        <v>91</v>
      </c>
      <c r="E7" s="155"/>
      <c r="F7" s="166" t="s">
        <v>92</v>
      </c>
      <c r="G7" s="167"/>
      <c r="H7" s="168"/>
    </row>
    <row r="8" ht="30" customHeight="1" spans="1:8">
      <c r="A8" s="169"/>
      <c r="B8" s="152">
        <v>2</v>
      </c>
      <c r="C8" s="165" t="s">
        <v>90</v>
      </c>
      <c r="D8" s="152" t="s">
        <v>93</v>
      </c>
      <c r="E8" s="155" t="s">
        <v>94</v>
      </c>
      <c r="F8" s="166" t="s">
        <v>92</v>
      </c>
      <c r="G8" s="167"/>
      <c r="H8" s="168"/>
    </row>
    <row r="9" ht="30" customHeight="1" spans="1:8">
      <c r="A9" s="170"/>
      <c r="B9" s="152">
        <v>3</v>
      </c>
      <c r="C9" s="152"/>
      <c r="D9" s="152"/>
      <c r="E9" s="155"/>
      <c r="F9" s="155"/>
      <c r="G9" s="167"/>
      <c r="H9" s="168"/>
    </row>
    <row r="10" ht="48.75" customHeight="1" spans="1:8">
      <c r="A10" s="171" t="s">
        <v>95</v>
      </c>
      <c r="B10" s="172">
        <v>1</v>
      </c>
      <c r="C10" s="165" t="s">
        <v>90</v>
      </c>
      <c r="D10" s="173" t="s">
        <v>96</v>
      </c>
      <c r="E10" s="155"/>
      <c r="F10" s="174" t="s">
        <v>97</v>
      </c>
      <c r="G10" s="175"/>
      <c r="H10" s="175"/>
    </row>
    <row r="11" ht="30" customHeight="1" spans="1:8">
      <c r="A11" s="171"/>
      <c r="B11" s="172">
        <v>2</v>
      </c>
      <c r="C11" s="165"/>
      <c r="D11" s="173"/>
      <c r="E11" s="155"/>
      <c r="F11" s="155"/>
      <c r="G11" s="175"/>
      <c r="H11" s="175"/>
    </row>
    <row r="12" ht="30" customHeight="1" spans="1:8">
      <c r="A12" s="171"/>
      <c r="B12" s="172">
        <v>3</v>
      </c>
      <c r="C12" s="165"/>
      <c r="D12" s="173"/>
      <c r="E12" s="155"/>
      <c r="F12" s="166"/>
      <c r="G12" s="175"/>
      <c r="H12" s="175"/>
    </row>
    <row r="13" ht="30" customHeight="1" spans="1:8">
      <c r="A13" s="171"/>
      <c r="B13" s="172">
        <v>4</v>
      </c>
      <c r="C13" s="165"/>
      <c r="D13" s="173"/>
      <c r="E13" s="155"/>
      <c r="F13" s="166"/>
      <c r="G13" s="175"/>
      <c r="H13" s="175"/>
    </row>
    <row r="14" ht="30" customHeight="1" spans="1:8">
      <c r="A14" s="171"/>
      <c r="B14" s="172">
        <v>5</v>
      </c>
      <c r="C14" s="165"/>
      <c r="D14" s="173"/>
      <c r="E14" s="155"/>
      <c r="F14" s="155"/>
      <c r="G14" s="175"/>
      <c r="H14" s="175"/>
    </row>
    <row r="15" ht="30" customHeight="1" spans="1:8">
      <c r="A15" s="171"/>
      <c r="B15" s="172">
        <v>6</v>
      </c>
      <c r="C15" s="165"/>
      <c r="D15" s="173"/>
      <c r="E15" s="155"/>
      <c r="F15" s="174"/>
      <c r="G15" s="176"/>
      <c r="H15" s="176"/>
    </row>
    <row r="16" ht="30" customHeight="1" spans="1:8">
      <c r="A16" s="171"/>
      <c r="B16" s="172">
        <v>7</v>
      </c>
      <c r="C16" s="165"/>
      <c r="D16" s="173"/>
      <c r="E16" s="155"/>
      <c r="F16" s="166"/>
      <c r="G16" s="176"/>
      <c r="H16" s="176"/>
    </row>
    <row r="17" ht="30" customHeight="1" spans="1:8">
      <c r="A17" s="171"/>
      <c r="B17" s="172">
        <v>8</v>
      </c>
      <c r="C17" s="173"/>
      <c r="D17" s="173"/>
      <c r="E17" s="174"/>
      <c r="F17" s="174"/>
      <c r="G17" s="176"/>
      <c r="H17" s="176"/>
    </row>
    <row r="18" ht="30" customHeight="1" spans="1:8">
      <c r="A18" s="171"/>
      <c r="B18" s="172">
        <v>9</v>
      </c>
      <c r="C18" s="173"/>
      <c r="D18" s="173"/>
      <c r="E18" s="174"/>
      <c r="F18" s="177"/>
      <c r="G18" s="176"/>
      <c r="H18" s="176"/>
    </row>
    <row r="19" ht="30" customHeight="1" spans="1:8">
      <c r="A19" s="171"/>
      <c r="B19" s="172">
        <v>10</v>
      </c>
      <c r="C19" s="173"/>
      <c r="D19" s="173"/>
      <c r="E19" s="174"/>
      <c r="F19" s="177"/>
      <c r="G19" s="176"/>
      <c r="H19" s="176"/>
    </row>
    <row r="20" ht="30" customHeight="1" spans="1:8">
      <c r="A20" s="171"/>
      <c r="B20" s="172">
        <v>11</v>
      </c>
      <c r="C20" s="173"/>
      <c r="D20" s="173"/>
      <c r="E20" s="174"/>
      <c r="F20" s="177"/>
      <c r="G20" s="176"/>
      <c r="H20" s="176"/>
    </row>
    <row r="21" ht="30" customHeight="1" spans="1:8">
      <c r="A21" s="171"/>
      <c r="B21" s="172">
        <v>12</v>
      </c>
      <c r="C21" s="173"/>
      <c r="D21" s="173"/>
      <c r="E21" s="174"/>
      <c r="F21" s="177"/>
      <c r="G21" s="176"/>
      <c r="H21" s="176"/>
    </row>
    <row r="22" ht="30" customHeight="1" spans="1:8">
      <c r="A22" s="171"/>
      <c r="B22" s="172">
        <v>13</v>
      </c>
      <c r="C22" s="173"/>
      <c r="D22" s="173"/>
      <c r="E22" s="174"/>
      <c r="F22" s="177"/>
      <c r="G22" s="176"/>
      <c r="H22" s="176"/>
    </row>
    <row r="23" ht="30" customHeight="1" spans="1:8">
      <c r="A23" s="171"/>
      <c r="B23" s="172">
        <v>14</v>
      </c>
      <c r="C23" s="173"/>
      <c r="D23" s="173"/>
      <c r="E23" s="174"/>
      <c r="F23" s="177"/>
      <c r="G23" s="176"/>
      <c r="H23" s="176"/>
    </row>
    <row r="24" ht="30" customHeight="1" spans="1:8">
      <c r="A24" s="171"/>
      <c r="B24" s="172">
        <v>15</v>
      </c>
      <c r="C24" s="173"/>
      <c r="D24" s="173"/>
      <c r="E24" s="174"/>
      <c r="F24" s="177"/>
      <c r="G24" s="176"/>
      <c r="H24" s="176"/>
    </row>
    <row r="25" ht="30" customHeight="1" spans="1:8">
      <c r="A25" s="171"/>
      <c r="B25" s="172">
        <v>16</v>
      </c>
      <c r="C25" s="173"/>
      <c r="D25" s="173"/>
      <c r="E25" s="174"/>
      <c r="F25" s="177"/>
      <c r="G25" s="176"/>
      <c r="H25" s="176"/>
    </row>
    <row r="26" ht="30" customHeight="1" spans="1:8">
      <c r="A26" s="171"/>
      <c r="B26" s="172">
        <v>17</v>
      </c>
      <c r="C26" s="173"/>
      <c r="D26" s="173"/>
      <c r="E26" s="174"/>
      <c r="F26" s="177"/>
      <c r="G26" s="176"/>
      <c r="H26" s="176"/>
    </row>
    <row r="27" ht="30" customHeight="1" spans="1:8">
      <c r="A27" s="171"/>
      <c r="B27" s="172">
        <v>18</v>
      </c>
      <c r="C27" s="173"/>
      <c r="D27" s="173"/>
      <c r="E27" s="174"/>
      <c r="F27" s="177"/>
      <c r="G27" s="178"/>
      <c r="H27" s="179"/>
    </row>
    <row r="28" ht="99.95" customHeight="1" spans="1:8">
      <c r="A28" s="180" t="s">
        <v>98</v>
      </c>
      <c r="B28" s="180"/>
      <c r="C28" s="180"/>
      <c r="D28" s="180"/>
      <c r="E28" s="180"/>
      <c r="F28" s="180"/>
      <c r="G28" s="180"/>
      <c r="H28" s="180"/>
    </row>
    <row r="29" ht="60" customHeight="1" spans="1:8">
      <c r="A29" s="181" t="s">
        <v>99</v>
      </c>
      <c r="B29" s="181"/>
      <c r="C29" s="181"/>
      <c r="D29" s="181"/>
      <c r="E29" s="181" t="s">
        <v>100</v>
      </c>
      <c r="F29" s="181"/>
      <c r="G29" s="181"/>
      <c r="H29" s="181"/>
    </row>
  </sheetData>
  <mergeCells count="34">
    <mergeCell ref="A1:H1"/>
    <mergeCell ref="A2:H2"/>
    <mergeCell ref="E3:F3"/>
    <mergeCell ref="E4:F4"/>
    <mergeCell ref="E5:F5"/>
    <mergeCell ref="G6:H6"/>
    <mergeCell ref="G7:H7"/>
    <mergeCell ref="G8:H8"/>
    <mergeCell ref="G9:H9"/>
    <mergeCell ref="G10:H10"/>
    <mergeCell ref="G11:H11"/>
    <mergeCell ref="G12:H12"/>
    <mergeCell ref="G13:H13"/>
    <mergeCell ref="G14:H14"/>
    <mergeCell ref="G15:H15"/>
    <mergeCell ref="G16:H16"/>
    <mergeCell ref="G17:H17"/>
    <mergeCell ref="G18:H18"/>
    <mergeCell ref="G19:H19"/>
    <mergeCell ref="G20:H20"/>
    <mergeCell ref="G21:H21"/>
    <mergeCell ref="G22:H22"/>
    <mergeCell ref="G23:H23"/>
    <mergeCell ref="G24:H24"/>
    <mergeCell ref="G25:H25"/>
    <mergeCell ref="G26:H26"/>
    <mergeCell ref="G27:H27"/>
    <mergeCell ref="A28:H28"/>
    <mergeCell ref="A29:D29"/>
    <mergeCell ref="E29:H29"/>
    <mergeCell ref="A3:A5"/>
    <mergeCell ref="A7:A9"/>
    <mergeCell ref="A10:A27"/>
    <mergeCell ref="B3:C5"/>
  </mergeCells>
  <printOptions horizontalCentered="1"/>
  <pageMargins left="0.39" right="0.39" top="0.2" bottom="0.2" header="0" footer="0"/>
  <pageSetup paperSize="9" scale="65" fitToHeight="0" orientation="portrait"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24"/>
  <sheetViews>
    <sheetView view="pageBreakPreview" zoomScaleNormal="100" workbookViewId="0">
      <selection activeCell="M9" sqref="M9"/>
    </sheetView>
  </sheetViews>
  <sheetFormatPr defaultColWidth="9" defaultRowHeight="13.5" outlineLevelCol="6"/>
  <cols>
    <col min="1" max="1" width="5.44166666666667" style="133" customWidth="1"/>
    <col min="2" max="2" width="5.875" style="133" customWidth="1"/>
    <col min="3" max="3" width="13" style="133" customWidth="1"/>
    <col min="4" max="4" width="12.4416666666667" style="133" customWidth="1"/>
    <col min="5" max="5" width="10.4416666666667" style="133" customWidth="1"/>
    <col min="6" max="6" width="20.75" style="133" customWidth="1"/>
    <col min="7" max="7" width="16.4416666666667" style="133" customWidth="1"/>
    <col min="8" max="16384" width="9" style="133"/>
  </cols>
  <sheetData>
    <row r="1" ht="27" customHeight="1" spans="1:7">
      <c r="A1" s="134" t="s">
        <v>70</v>
      </c>
      <c r="B1" s="134"/>
      <c r="C1" s="134"/>
      <c r="D1" s="134"/>
      <c r="E1" s="134"/>
      <c r="F1" s="134"/>
      <c r="G1" s="134"/>
    </row>
    <row r="2" s="131" customFormat="1" ht="27" customHeight="1" spans="1:7">
      <c r="A2" s="135" t="s">
        <v>101</v>
      </c>
      <c r="B2" s="135"/>
      <c r="C2" s="135"/>
      <c r="D2" s="135"/>
      <c r="E2" s="135"/>
      <c r="F2" s="135"/>
      <c r="G2" s="135"/>
    </row>
    <row r="3" ht="29.95" customHeight="1" spans="1:7">
      <c r="A3" s="136" t="s">
        <v>77</v>
      </c>
      <c r="B3" s="137"/>
      <c r="C3" s="136">
        <f>工程信息!C6</f>
        <v>0</v>
      </c>
      <c r="D3" s="138"/>
      <c r="E3" s="137"/>
      <c r="F3" s="139" t="s">
        <v>102</v>
      </c>
      <c r="G3" s="140" t="str">
        <f>工程信息!C1</f>
        <v>杜建辉（胡寿尚）</v>
      </c>
    </row>
    <row r="4" s="132" customFormat="1" ht="29.95" customHeight="1" spans="1:7">
      <c r="A4" s="139" t="s">
        <v>103</v>
      </c>
      <c r="B4" s="139" t="s">
        <v>104</v>
      </c>
      <c r="C4" s="139"/>
      <c r="D4" s="139"/>
      <c r="E4" s="139"/>
      <c r="F4" s="136" t="s">
        <v>105</v>
      </c>
      <c r="G4" s="10" t="s">
        <v>88</v>
      </c>
    </row>
    <row r="5" s="132" customFormat="1" ht="45" customHeight="1" spans="1:7">
      <c r="A5" s="141">
        <v>1</v>
      </c>
      <c r="B5" s="142" t="s">
        <v>106</v>
      </c>
      <c r="C5" s="10" t="s">
        <v>107</v>
      </c>
      <c r="D5" s="10"/>
      <c r="E5" s="10"/>
      <c r="F5" s="136"/>
      <c r="G5" s="143" t="s">
        <v>108</v>
      </c>
    </row>
    <row r="6" s="132" customFormat="1" ht="36" customHeight="1" spans="1:7">
      <c r="A6" s="144"/>
      <c r="B6" s="142"/>
      <c r="C6" s="139" t="s">
        <v>109</v>
      </c>
      <c r="D6" s="139"/>
      <c r="E6" s="139"/>
      <c r="F6" s="136"/>
      <c r="G6" s="10"/>
    </row>
    <row r="7" s="132" customFormat="1" ht="48" customHeight="1" spans="1:7">
      <c r="A7" s="145"/>
      <c r="B7" s="142"/>
      <c r="C7" s="139" t="s">
        <v>110</v>
      </c>
      <c r="D7" s="139"/>
      <c r="E7" s="139"/>
      <c r="F7" s="146"/>
      <c r="G7" s="10"/>
    </row>
    <row r="8" s="132" customFormat="1" ht="36" customHeight="1" spans="1:7">
      <c r="A8" s="141">
        <v>2</v>
      </c>
      <c r="B8" s="142" t="s">
        <v>111</v>
      </c>
      <c r="C8" s="139" t="s">
        <v>112</v>
      </c>
      <c r="D8" s="139"/>
      <c r="E8" s="139"/>
      <c r="F8" s="136"/>
      <c r="G8" s="10"/>
    </row>
    <row r="9" s="132" customFormat="1" ht="36" customHeight="1" spans="1:7">
      <c r="A9" s="144"/>
      <c r="B9" s="142"/>
      <c r="C9" s="139" t="s">
        <v>113</v>
      </c>
      <c r="D9" s="139"/>
      <c r="E9" s="139"/>
      <c r="F9" s="136"/>
      <c r="G9" s="10"/>
    </row>
    <row r="10" s="132" customFormat="1" ht="36" customHeight="1" spans="1:7">
      <c r="A10" s="144"/>
      <c r="B10" s="142"/>
      <c r="C10" s="139" t="s">
        <v>114</v>
      </c>
      <c r="D10" s="139"/>
      <c r="E10" s="139"/>
      <c r="F10" s="136"/>
      <c r="G10" s="10"/>
    </row>
    <row r="11" s="132" customFormat="1" ht="36" customHeight="1" spans="1:7">
      <c r="A11" s="145"/>
      <c r="B11" s="142"/>
      <c r="C11" s="139" t="s">
        <v>115</v>
      </c>
      <c r="D11" s="139"/>
      <c r="E11" s="139"/>
      <c r="F11" s="136"/>
      <c r="G11" s="10"/>
    </row>
    <row r="12" s="132" customFormat="1" ht="45" customHeight="1" spans="1:7">
      <c r="A12" s="141">
        <v>3</v>
      </c>
      <c r="B12" s="142" t="s">
        <v>116</v>
      </c>
      <c r="C12" s="10" t="s">
        <v>117</v>
      </c>
      <c r="D12" s="10"/>
      <c r="E12" s="10"/>
      <c r="F12" s="136"/>
      <c r="G12" s="10"/>
    </row>
    <row r="13" s="132" customFormat="1" ht="45" customHeight="1" spans="1:7">
      <c r="A13" s="144"/>
      <c r="B13" s="142"/>
      <c r="C13" s="10" t="s">
        <v>118</v>
      </c>
      <c r="D13" s="10"/>
      <c r="E13" s="10"/>
      <c r="F13" s="136"/>
      <c r="G13" s="10"/>
    </row>
    <row r="14" s="132" customFormat="1" ht="45" customHeight="1" spans="1:7">
      <c r="A14" s="145"/>
      <c r="B14" s="142"/>
      <c r="C14" s="10" t="s">
        <v>119</v>
      </c>
      <c r="D14" s="10"/>
      <c r="E14" s="10"/>
      <c r="F14" s="136"/>
      <c r="G14" s="10"/>
    </row>
    <row r="15" s="132" customFormat="1" ht="45" customHeight="1" spans="1:7">
      <c r="A15" s="145"/>
      <c r="B15" s="142"/>
      <c r="C15" s="10" t="s">
        <v>120</v>
      </c>
      <c r="D15" s="10"/>
      <c r="E15" s="10"/>
      <c r="F15" s="136"/>
      <c r="G15" s="10"/>
    </row>
    <row r="16" s="132" customFormat="1" ht="36" customHeight="1" spans="1:7">
      <c r="A16" s="141">
        <v>4</v>
      </c>
      <c r="B16" s="142" t="s">
        <v>121</v>
      </c>
      <c r="C16" s="139" t="s">
        <v>122</v>
      </c>
      <c r="D16" s="139"/>
      <c r="E16" s="139"/>
      <c r="F16" s="136"/>
      <c r="G16" s="10"/>
    </row>
    <row r="17" s="132" customFormat="1" ht="36" customHeight="1" spans="1:7">
      <c r="A17" s="144"/>
      <c r="B17" s="142"/>
      <c r="C17" s="139" t="s">
        <v>123</v>
      </c>
      <c r="D17" s="139"/>
      <c r="E17" s="139"/>
      <c r="F17" s="136"/>
      <c r="G17" s="10"/>
    </row>
    <row r="18" ht="29.95" customHeight="1" spans="1:7">
      <c r="A18" s="147" t="s">
        <v>124</v>
      </c>
      <c r="B18" s="147"/>
      <c r="C18" s="147"/>
      <c r="D18" s="147"/>
      <c r="E18" s="147"/>
      <c r="F18" s="147"/>
      <c r="G18" s="147"/>
    </row>
    <row r="19" spans="1:6">
      <c r="A19" s="131"/>
      <c r="B19" s="131"/>
      <c r="C19" s="131"/>
      <c r="D19" s="131"/>
      <c r="E19" s="131"/>
      <c r="F19" s="131"/>
    </row>
    <row r="20" spans="1:6">
      <c r="A20" s="131"/>
      <c r="B20" s="131"/>
      <c r="C20" s="131"/>
      <c r="D20" s="131"/>
      <c r="E20" s="131"/>
      <c r="F20" s="131"/>
    </row>
    <row r="21" spans="1:6">
      <c r="A21" s="131"/>
      <c r="B21" s="131"/>
      <c r="C21" s="131"/>
      <c r="D21" s="131"/>
      <c r="E21" s="131"/>
      <c r="F21" s="131"/>
    </row>
    <row r="22" spans="1:6">
      <c r="A22" s="131"/>
      <c r="B22" s="131"/>
      <c r="C22" s="131"/>
      <c r="D22" s="131"/>
      <c r="E22" s="131"/>
      <c r="F22" s="131"/>
    </row>
    <row r="23" spans="1:6">
      <c r="A23" s="131"/>
      <c r="B23" s="131"/>
      <c r="C23" s="131"/>
      <c r="D23" s="131"/>
      <c r="E23" s="131"/>
      <c r="F23" s="131"/>
    </row>
    <row r="24" spans="1:6">
      <c r="A24" s="131"/>
      <c r="B24" s="131"/>
      <c r="C24" s="131"/>
      <c r="D24" s="131"/>
      <c r="E24" s="131"/>
      <c r="F24" s="131"/>
    </row>
  </sheetData>
  <mergeCells count="27">
    <mergeCell ref="A1:G1"/>
    <mergeCell ref="A2:G2"/>
    <mergeCell ref="A3:B3"/>
    <mergeCell ref="C3:E3"/>
    <mergeCell ref="B4:E4"/>
    <mergeCell ref="C5:E5"/>
    <mergeCell ref="C6:E6"/>
    <mergeCell ref="C7:E7"/>
    <mergeCell ref="C8:E8"/>
    <mergeCell ref="C9:E9"/>
    <mergeCell ref="C10:E10"/>
    <mergeCell ref="C11:E11"/>
    <mergeCell ref="C12:E12"/>
    <mergeCell ref="C13:E13"/>
    <mergeCell ref="C14:E14"/>
    <mergeCell ref="C15:E15"/>
    <mergeCell ref="C16:E16"/>
    <mergeCell ref="C17:E17"/>
    <mergeCell ref="A18:G18"/>
    <mergeCell ref="A5:A7"/>
    <mergeCell ref="A8:A11"/>
    <mergeCell ref="A12:A15"/>
    <mergeCell ref="A16:A17"/>
    <mergeCell ref="B5:B7"/>
    <mergeCell ref="B8:B11"/>
    <mergeCell ref="B12:B15"/>
    <mergeCell ref="B16:B17"/>
  </mergeCells>
  <printOptions horizontalCentered="1"/>
  <pageMargins left="0.59" right="0.59" top="1" bottom="1" header="0.51" footer="0.51"/>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AB36"/>
  <sheetViews>
    <sheetView view="pageBreakPreview" zoomScaleNormal="100" workbookViewId="0">
      <selection activeCell="G6" sqref="G6"/>
    </sheetView>
  </sheetViews>
  <sheetFormatPr defaultColWidth="9" defaultRowHeight="14.25"/>
  <cols>
    <col min="1" max="1" width="5.25" style="74" customWidth="1"/>
    <col min="2" max="2" width="31" style="75" customWidth="1"/>
    <col min="3" max="3" width="19.625" style="75" customWidth="1"/>
    <col min="4" max="5" width="25.625" style="76" customWidth="1"/>
    <col min="6" max="6" width="24.375" customWidth="1"/>
    <col min="7" max="7" width="21.75" customWidth="1"/>
    <col min="8" max="11" width="15.625" customWidth="1"/>
    <col min="12" max="12" width="15.625" style="76" customWidth="1"/>
    <col min="13" max="19" width="15.625" customWidth="1"/>
    <col min="20" max="20" width="10.875" customWidth="1"/>
    <col min="21" max="21" width="15.75" customWidth="1"/>
    <col min="22" max="22" width="51" customWidth="1"/>
    <col min="23" max="23" width="15.375" customWidth="1"/>
    <col min="24" max="24" width="16.25" customWidth="1"/>
    <col min="25" max="25" width="17.875" customWidth="1"/>
    <col min="26" max="26" width="15.5" customWidth="1"/>
    <col min="27" max="27" width="10.5" customWidth="1"/>
    <col min="28" max="28" width="61.75" customWidth="1"/>
  </cols>
  <sheetData>
    <row r="1" ht="45" customHeight="1" spans="1:28">
      <c r="A1" s="77" t="str">
        <f>工程信息!C2</f>
        <v>广东电网有限责任公司</v>
      </c>
      <c r="B1" s="78"/>
      <c r="C1" s="78"/>
      <c r="D1" s="78"/>
      <c r="E1" s="78"/>
      <c r="F1" s="78"/>
      <c r="G1" s="79"/>
      <c r="H1" s="79"/>
      <c r="I1" s="79"/>
      <c r="J1" s="79"/>
      <c r="K1" s="79"/>
      <c r="L1" s="79"/>
      <c r="M1" s="79"/>
      <c r="N1" s="79"/>
      <c r="O1" s="79"/>
      <c r="P1" s="79"/>
      <c r="Q1" s="79"/>
      <c r="R1" s="79"/>
      <c r="S1" s="79"/>
      <c r="T1" s="79"/>
      <c r="U1" s="79"/>
      <c r="V1" s="79"/>
      <c r="W1" s="79"/>
      <c r="X1" s="79"/>
      <c r="Y1" s="79"/>
      <c r="Z1" s="79"/>
      <c r="AA1" s="79"/>
      <c r="AB1" s="79"/>
    </row>
    <row r="2" ht="31" customHeight="1" spans="1:28">
      <c r="A2" s="78" t="str">
        <f>工程信息!C3&amp;"招标控限价汇总表"</f>
        <v>2024-2025年广东电网有限责任公司车辆维修及保养、年检代办、车辆清洁服务项目招标控限价汇总表</v>
      </c>
      <c r="B2" s="78"/>
      <c r="C2" s="78"/>
      <c r="D2" s="78"/>
      <c r="E2" s="78"/>
      <c r="F2" s="78"/>
      <c r="G2" s="79"/>
      <c r="H2" s="79"/>
      <c r="I2" s="79"/>
      <c r="J2" s="79"/>
      <c r="K2" s="79"/>
      <c r="L2" s="79"/>
      <c r="M2" s="79"/>
      <c r="N2" s="79"/>
      <c r="O2" s="79"/>
      <c r="P2" s="79"/>
      <c r="Q2" s="79"/>
      <c r="R2" s="79"/>
      <c r="S2" s="79"/>
      <c r="T2" s="79"/>
      <c r="U2" s="79"/>
      <c r="V2" s="79"/>
      <c r="W2" s="79"/>
      <c r="X2" s="79"/>
      <c r="Y2" s="79"/>
      <c r="Z2" s="79"/>
      <c r="AA2" s="79"/>
      <c r="AB2" s="79"/>
    </row>
    <row r="3" s="73" customFormat="1" ht="26" customHeight="1" spans="1:28">
      <c r="A3" s="80" t="str">
        <f>"编号：JSECC-QR-业务-05                 版/次："&amp;TEXT(工程信息!C14,0)&amp;"                 业务编号："&amp;工程信息!C6&amp;"                 日期："&amp;TEXT(工程信息!C5,"yyyy年m月d日")&amp;"                 单位：元"</f>
        <v>编号：JSECC-QR-业务-05                 版/次：A/0                 业务编号：                 日期：2023年11月7日                 单位：元</v>
      </c>
      <c r="B3" s="80"/>
      <c r="C3" s="81"/>
      <c r="D3" s="82"/>
      <c r="E3" s="81"/>
      <c r="F3" s="83"/>
      <c r="G3" s="84"/>
      <c r="H3" s="84"/>
      <c r="I3" s="84"/>
      <c r="J3" s="84"/>
      <c r="K3" s="84"/>
      <c r="L3" s="84"/>
      <c r="M3" s="84"/>
      <c r="N3" s="84"/>
      <c r="O3" s="84"/>
      <c r="P3" s="84"/>
      <c r="Q3" s="84"/>
      <c r="R3" s="84"/>
      <c r="S3" s="84"/>
      <c r="T3" s="84"/>
      <c r="U3" s="84"/>
      <c r="V3" s="84"/>
      <c r="W3" s="84"/>
      <c r="X3" s="84"/>
      <c r="Y3" s="84"/>
      <c r="Z3" s="84"/>
      <c r="AA3" s="84"/>
      <c r="AB3" s="84"/>
    </row>
    <row r="4" ht="27" customHeight="1" spans="1:28">
      <c r="A4" s="85" t="s">
        <v>103</v>
      </c>
      <c r="B4" s="86" t="s">
        <v>125</v>
      </c>
      <c r="C4" s="85" t="s">
        <v>42</v>
      </c>
      <c r="D4" s="86" t="s">
        <v>126</v>
      </c>
      <c r="E4" s="87" t="str">
        <f>"咨询费（中标费率"&amp;TEXT(工程信息!C7,"0.00%")&amp;"）"</f>
        <v>咨询费（中标费率90.00%）</v>
      </c>
      <c r="F4" s="88" t="s">
        <v>127</v>
      </c>
      <c r="G4" s="89" t="s">
        <v>128</v>
      </c>
      <c r="H4" s="89"/>
      <c r="I4" s="89"/>
      <c r="J4" s="89"/>
      <c r="K4" s="89"/>
      <c r="L4" s="89"/>
      <c r="M4" s="89"/>
      <c r="N4" s="89"/>
      <c r="O4" s="118" t="s">
        <v>129</v>
      </c>
      <c r="P4" s="119"/>
      <c r="Q4" s="119"/>
      <c r="R4" s="119"/>
      <c r="S4" s="119"/>
      <c r="T4" s="123"/>
      <c r="U4" s="124" t="s">
        <v>130</v>
      </c>
      <c r="V4" s="125"/>
      <c r="W4" s="125"/>
      <c r="X4" s="125"/>
      <c r="Y4" s="125"/>
      <c r="Z4" s="125"/>
      <c r="AA4" s="125"/>
      <c r="AB4" s="128"/>
    </row>
    <row r="5" ht="27" customHeight="1" spans="1:28">
      <c r="A5" s="85"/>
      <c r="B5" s="86"/>
      <c r="C5" s="85"/>
      <c r="D5" s="86"/>
      <c r="E5" s="90"/>
      <c r="F5" s="88"/>
      <c r="G5" s="91" t="s">
        <v>129</v>
      </c>
      <c r="H5" s="92" t="s">
        <v>131</v>
      </c>
      <c r="I5" s="92" t="s">
        <v>132</v>
      </c>
      <c r="J5" s="92" t="s">
        <v>133</v>
      </c>
      <c r="K5" s="92" t="s">
        <v>134</v>
      </c>
      <c r="L5" s="92" t="s">
        <v>135</v>
      </c>
      <c r="M5" s="92" t="s">
        <v>136</v>
      </c>
      <c r="N5" s="92" t="s">
        <v>137</v>
      </c>
      <c r="O5" s="92" t="s">
        <v>131</v>
      </c>
      <c r="P5" s="92" t="s">
        <v>132</v>
      </c>
      <c r="Q5" s="92" t="s">
        <v>133</v>
      </c>
      <c r="R5" s="92" t="s">
        <v>134</v>
      </c>
      <c r="S5" s="92" t="s">
        <v>135</v>
      </c>
      <c r="T5" s="92" t="s">
        <v>136</v>
      </c>
      <c r="U5" s="126"/>
      <c r="V5" s="127"/>
      <c r="W5" s="127"/>
      <c r="X5" s="127"/>
      <c r="Y5" s="127"/>
      <c r="Z5" s="127"/>
      <c r="AA5" s="127"/>
      <c r="AB5" s="129"/>
    </row>
    <row r="6" ht="61" customHeight="1" spans="1:28">
      <c r="A6" s="85" t="s">
        <v>138</v>
      </c>
      <c r="B6" s="93" t="str">
        <f>工程信息!C3</f>
        <v>2024-2025年广东电网有限责任公司车辆维修及保养、年检代办、车辆清洁服务项目</v>
      </c>
      <c r="C6" s="94" t="str">
        <f>TEXT(工程信息!C11,)</f>
        <v>/</v>
      </c>
      <c r="D6" s="95">
        <f>工程信息!C12</f>
        <v>889317.4</v>
      </c>
      <c r="E6" s="96">
        <f>G6</f>
        <v>3841.85</v>
      </c>
      <c r="F6" s="97" t="s">
        <v>139</v>
      </c>
      <c r="G6" s="91">
        <f>IF(SUM(O6:U6)*工程信息!C7&lt;工程信息!C9,工程信息!C9,SUM(O6:U6)*工程信息!C7)</f>
        <v>3841.8512</v>
      </c>
      <c r="H6" s="91">
        <v>0.0048</v>
      </c>
      <c r="I6" s="91">
        <v>0.0041</v>
      </c>
      <c r="J6" s="91">
        <v>0.0038</v>
      </c>
      <c r="K6" s="91">
        <v>0.0034</v>
      </c>
      <c r="L6" s="91">
        <v>0.0029</v>
      </c>
      <c r="M6" s="91">
        <v>0.0026</v>
      </c>
      <c r="N6" s="91">
        <v>0</v>
      </c>
      <c r="O6" s="91">
        <f>IF(D6&lt;=1000000,D6*H6,1000000*H6)</f>
        <v>4268.7235</v>
      </c>
      <c r="P6" s="91">
        <f>IF(1000000&lt;D6,IF(D6&lt;=5000000,(D6-1000000)*I6,4000000*I6),0)</f>
        <v>0</v>
      </c>
      <c r="Q6" s="91">
        <f>IF(5000000&lt;D6,IF(D6&lt;=10000000,(D6-5000000)*J6,5000000*J6),0)</f>
        <v>0</v>
      </c>
      <c r="R6" s="91">
        <f>IF(10000000&lt;D6,IF(D6&lt;=50000000,(D6-10000000)*K6,40000000*K6),0)</f>
        <v>0</v>
      </c>
      <c r="S6" s="91">
        <f>IF(50000000&lt;D6,IF(D6&lt;=100000000,(D6-50000000)*L6,50000000*L6),0)</f>
        <v>0</v>
      </c>
      <c r="T6" s="91">
        <f>IF(100000000&lt;D6,(D6-100000000)*M6,0)</f>
        <v>0</v>
      </c>
      <c r="U6" s="91"/>
      <c r="V6" s="91" t="str">
        <f>IF(D6&lt;=1000000,TEXT(D6,"0.00")&amp;"×"&amp;TEXT(H6,"0.0000"),"1000000×"&amp;TEXT(H6,"0.0000"))</f>
        <v>889317.40×0.0048</v>
      </c>
      <c r="W6" s="91" t="str">
        <f>IF(1000000&lt;D6,IF(D6&lt;=5000000,"+"&amp;TEXT(D6-1000000,"0.00")&amp;"×"&amp;TEXT(I6,"0.0000")&amp;"+"&amp;TEXT(IF(D6&gt;0,D6,D6),"0.00")&amp;"×0.05","+"&amp;"4000000×"&amp;TEXT(I6,"0.0000")),"")</f>
        <v/>
      </c>
      <c r="X6" s="91" t="str">
        <f>IF(5000000&lt;D6,IF(D6&lt;=10000000,"+"&amp;TEXT(D6-5000000,"0.00")&amp;"×"&amp;TEXT(J6,"0.0000")&amp;"+"&amp;TEXT(IF(D6&gt;0,D6,D6),"0.00")&amp;"×0.05","+"&amp;"5000000×"&amp;TEXT(J6,"0.0000")),"")</f>
        <v/>
      </c>
      <c r="Y6" s="91" t="str">
        <f>IF(10000000&lt;D6,IF(D6&lt;=50000000,"+"&amp;TEXT(D6-10000000,"0.00")&amp;"×"&amp;TEXT(K6,"0.0000")&amp;"+"&amp;TEXT(IF(D6&gt;0,D6,D6),"0.00")&amp;"×0.05","+"&amp;"40000000×"&amp;TEXT(K6,"0.0000")),"")</f>
        <v/>
      </c>
      <c r="Z6" s="91" t="str">
        <f>IF(50000000&lt;D6,IF(D6&lt;=10000000,"+"&amp;TEXT(D6-50000000,"0.00")&amp;"×"&amp;TEXT(L6,"0.0000")&amp;"+"&amp;TEXT(IF(D6&gt;0,D6,D6),"0.00")&amp;"×0.05","+"&amp;"50000000×"&amp;TEXT(L6,"0.0000")),"")</f>
        <v/>
      </c>
      <c r="AA6" s="91" t="str">
        <f>IF(100000000&lt;D6,"+"&amp;TEXT(D6-100000000,"0.00")&amp;"×"&amp;TEXT(M6,"0.0000")&amp;"+"&amp;TEXT(D6,"0.00")&amp;"×0.05","")</f>
        <v/>
      </c>
      <c r="AB6" s="130" t="str">
        <f>IF(工程信息!C7=100%,TEXT(V6,)&amp;TEXT(W6,)&amp;TEXT(X6,)&amp;TEXT(Y6,)&amp;TEXT(Z6,)&amp;TEXT(AA6,),TEXT("("&amp;V6,)&amp;TEXT(W6,)&amp;TEXT(X6,)&amp;TEXT(Y6,)&amp;TEXT(Z6,)&amp;TEXT(AA6&amp;")",)&amp;"×"&amp;TEXT(工程信息!C7,"0.00%"))</f>
        <v>(889317.40×0.0048)×90.00%</v>
      </c>
    </row>
    <row r="7" ht="57" customHeight="1" spans="1:28">
      <c r="A7" s="85"/>
      <c r="B7" s="98" t="s">
        <v>140</v>
      </c>
      <c r="C7" s="98"/>
      <c r="D7" s="96">
        <f>D6</f>
        <v>889317.4</v>
      </c>
      <c r="E7" s="96">
        <f>E6</f>
        <v>3841.85</v>
      </c>
      <c r="F7" s="99"/>
      <c r="G7" s="100"/>
      <c r="H7" s="100"/>
      <c r="I7" s="100"/>
      <c r="J7" s="120" t="str">
        <f>IF(X6=FALSE,"",X6)</f>
        <v/>
      </c>
      <c r="K7" s="120" t="str">
        <f>IF(Y6=FALSE,"",Y6)</f>
        <v/>
      </c>
      <c r="L7" s="120" t="str">
        <f>IF(Z6=FALSE,"",Z6)</f>
        <v/>
      </c>
      <c r="M7" s="120" t="str">
        <f>AA6</f>
        <v/>
      </c>
      <c r="N7" s="100"/>
      <c r="O7" s="121"/>
      <c r="P7" s="100"/>
      <c r="Q7" s="100"/>
      <c r="R7" s="100"/>
      <c r="S7" s="100"/>
      <c r="T7" s="100"/>
      <c r="U7" s="100"/>
      <c r="V7" s="100"/>
      <c r="W7" s="100"/>
      <c r="X7" s="100"/>
      <c r="Y7" s="100"/>
      <c r="Z7" s="100"/>
      <c r="AA7" s="100"/>
      <c r="AB7" s="100"/>
    </row>
    <row r="8" ht="30" customHeight="1" spans="1:12">
      <c r="A8" s="101" t="s">
        <v>141</v>
      </c>
      <c r="B8" s="101"/>
      <c r="C8" s="101"/>
      <c r="D8" s="102" t="s">
        <v>142</v>
      </c>
      <c r="E8" s="102"/>
      <c r="F8" s="103"/>
      <c r="L8"/>
    </row>
    <row r="9" ht="30" customHeight="1" spans="1:12">
      <c r="A9" s="104"/>
      <c r="B9" s="105"/>
      <c r="C9" s="106"/>
      <c r="D9" s="107"/>
      <c r="E9" s="107"/>
      <c r="F9" s="108"/>
      <c r="L9"/>
    </row>
    <row r="10" ht="30" customHeight="1" spans="1:12">
      <c r="A10" s="109"/>
      <c r="B10" s="110"/>
      <c r="C10" s="111"/>
      <c r="D10" s="112" t="s">
        <v>143</v>
      </c>
      <c r="E10" s="112"/>
      <c r="F10" s="113"/>
      <c r="L10"/>
    </row>
    <row r="11" ht="30" customHeight="1" spans="1:12">
      <c r="A11" s="114"/>
      <c r="B11" s="3"/>
      <c r="C11" s="111"/>
      <c r="D11" s="115"/>
      <c r="E11" s="115"/>
      <c r="F11" s="113"/>
      <c r="L11"/>
    </row>
    <row r="12" ht="30" customHeight="1" spans="1:12">
      <c r="A12" s="116" t="s">
        <v>144</v>
      </c>
      <c r="B12" s="116"/>
      <c r="C12" s="116"/>
      <c r="D12" s="112" t="s">
        <v>145</v>
      </c>
      <c r="E12" s="112"/>
      <c r="F12" s="113"/>
      <c r="L12"/>
    </row>
    <row r="13" ht="42" customHeight="1" spans="9:12">
      <c r="I13" s="122"/>
      <c r="L13"/>
    </row>
    <row r="14" ht="42" customHeight="1" spans="9:12">
      <c r="I14" s="122"/>
      <c r="L14"/>
    </row>
    <row r="15" ht="42" customHeight="1" spans="12:12">
      <c r="L15"/>
    </row>
    <row r="16" ht="42" customHeight="1" spans="1:12">
      <c r="A16" s="117"/>
      <c r="L16"/>
    </row>
    <row r="17" ht="42" customHeight="1" spans="12:12">
      <c r="L17"/>
    </row>
    <row r="18" ht="42" customHeight="1"/>
    <row r="19" ht="42" customHeight="1"/>
    <row r="20" ht="42" customHeight="1"/>
    <row r="21" ht="42" customHeight="1"/>
    <row r="22" ht="42" customHeight="1"/>
    <row r="23" ht="42" customHeight="1"/>
    <row r="24" ht="42" customHeight="1"/>
    <row r="25" ht="42" customHeight="1"/>
    <row r="26" ht="42" customHeight="1"/>
    <row r="27" ht="42" customHeight="1"/>
    <row r="28" ht="42" customHeight="1"/>
    <row r="29" ht="42" customHeight="1"/>
    <row r="30" ht="42" customHeight="1"/>
    <row r="31" ht="42" customHeight="1"/>
    <row r="32" ht="42" customHeight="1"/>
    <row r="33" ht="42" customHeight="1"/>
    <row r="34" ht="42" customHeight="1"/>
    <row r="35" ht="42" customHeight="1"/>
    <row r="36" ht="42" customHeight="1"/>
  </sheetData>
  <mergeCells count="11">
    <mergeCell ref="A1:F1"/>
    <mergeCell ref="A2:F2"/>
    <mergeCell ref="G4:N4"/>
    <mergeCell ref="O4:T4"/>
    <mergeCell ref="A4:A5"/>
    <mergeCell ref="B4:B5"/>
    <mergeCell ref="C4:C5"/>
    <mergeCell ref="D4:D5"/>
    <mergeCell ref="E4:E5"/>
    <mergeCell ref="F4:F5"/>
    <mergeCell ref="U4:AB5"/>
  </mergeCells>
  <printOptions horizontalCentered="1"/>
  <pageMargins left="0.25" right="0.25" top="0.75" bottom="0.75" header="0.298611111111111" footer="0.298611111111111"/>
  <pageSetup paperSize="9" pageOrder="overThenDown" orientation="landscape" horizontalDpi="600" verticalDpi="600"/>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N114"/>
  <sheetViews>
    <sheetView view="pageBreakPreview" zoomScaleNormal="90" topLeftCell="A5" workbookViewId="0">
      <selection activeCell="P13" sqref="P13"/>
    </sheetView>
  </sheetViews>
  <sheetFormatPr defaultColWidth="9" defaultRowHeight="14.25"/>
  <cols>
    <col min="1" max="9" width="8.625" style="26" customWidth="1"/>
    <col min="10" max="12" width="9" style="26"/>
    <col min="13" max="14" width="9" style="26" hidden="1" customWidth="1"/>
    <col min="15" max="16384" width="9" style="26"/>
  </cols>
  <sheetData>
    <row r="1" ht="57" customHeight="1"/>
    <row r="2" s="61" customFormat="1" ht="24.95" customHeight="1" spans="1:9">
      <c r="A2" s="48" t="str">
        <f>工程信息!C2</f>
        <v>广东电网有限责任公司</v>
      </c>
      <c r="B2" s="49"/>
      <c r="C2" s="49"/>
      <c r="D2" s="49"/>
      <c r="E2" s="49"/>
      <c r="F2" s="49"/>
      <c r="G2" s="49"/>
      <c r="H2" s="49"/>
      <c r="I2" s="49"/>
    </row>
    <row r="3" s="61" customFormat="1" ht="24.95" customHeight="1" spans="1:9">
      <c r="A3" s="62" t="str">
        <f>工程信息!C3</f>
        <v>2024-2025年广东电网有限责任公司车辆维修及保养、年检代办、车辆清洁服务项目</v>
      </c>
      <c r="B3" s="62"/>
      <c r="C3" s="62"/>
      <c r="D3" s="62"/>
      <c r="E3" s="62"/>
      <c r="F3" s="62"/>
      <c r="G3" s="62"/>
      <c r="H3" s="62"/>
      <c r="I3" s="62"/>
    </row>
    <row r="4" customHeight="1" spans="1:9">
      <c r="A4" s="62"/>
      <c r="B4" s="62"/>
      <c r="C4" s="62"/>
      <c r="D4" s="62"/>
      <c r="E4" s="62"/>
      <c r="F4" s="62"/>
      <c r="G4" s="62"/>
      <c r="H4" s="62"/>
      <c r="I4" s="62"/>
    </row>
    <row r="5" customHeight="1" spans="1:9">
      <c r="A5" s="63" t="str">
        <f>"委托方合同编号："&amp;TEXT(工程信息!C10,)</f>
        <v>委托方合同编号：</v>
      </c>
      <c r="B5" s="64"/>
      <c r="C5" s="64"/>
      <c r="D5" s="64"/>
      <c r="E5" s="64"/>
      <c r="F5" s="64"/>
      <c r="G5" s="64"/>
      <c r="H5" s="64"/>
      <c r="I5" s="64"/>
    </row>
    <row r="6" customHeight="1" spans="1:9">
      <c r="A6" s="63" t="str">
        <f>"工程编号："&amp;TEXT(工程信息!C11,)</f>
        <v>工程编号：/</v>
      </c>
      <c r="B6" s="64"/>
      <c r="C6" s="64"/>
      <c r="D6" s="64"/>
      <c r="E6" s="64"/>
      <c r="F6" s="64"/>
      <c r="G6" s="64"/>
      <c r="H6" s="64"/>
      <c r="I6" s="64"/>
    </row>
    <row r="7" customHeight="1" spans="1:9">
      <c r="A7" s="65" t="str">
        <f>"业务编号："&amp;TEXT(工程信息!C6,)</f>
        <v>业务编号：</v>
      </c>
      <c r="B7" s="65"/>
      <c r="C7" s="65"/>
      <c r="D7" s="65"/>
      <c r="E7" s="65"/>
      <c r="F7" s="65"/>
      <c r="G7" s="65"/>
      <c r="H7" s="65"/>
      <c r="I7" s="65"/>
    </row>
    <row r="8" customHeight="1"/>
    <row r="9" customFormat="1" ht="54" customHeight="1" spans="1:14">
      <c r="A9" s="52" t="s">
        <v>146</v>
      </c>
      <c r="B9" s="52"/>
      <c r="C9" s="52"/>
      <c r="D9" s="52"/>
      <c r="E9" s="52"/>
      <c r="F9" s="52"/>
      <c r="G9" s="52"/>
      <c r="H9" s="52"/>
      <c r="I9" s="52"/>
      <c r="M9" s="60"/>
      <c r="N9" s="26"/>
    </row>
    <row r="10" customFormat="1" ht="7" customHeight="1" spans="1:9">
      <c r="A10" s="53"/>
      <c r="B10" s="53"/>
      <c r="C10" s="53"/>
      <c r="D10" s="53"/>
      <c r="E10" s="53"/>
      <c r="F10" s="53"/>
      <c r="G10" s="53"/>
      <c r="H10" s="53"/>
      <c r="I10" s="53"/>
    </row>
    <row r="11" customFormat="1" ht="7" customHeight="1"/>
    <row r="12" customFormat="1" ht="18" customHeight="1" spans="5:5">
      <c r="E12" s="54" t="s">
        <v>147</v>
      </c>
    </row>
    <row r="13" customFormat="1" ht="6" customHeight="1"/>
    <row r="14" customHeight="1" spans="1:9">
      <c r="A14" s="65" t="str">
        <f>"版/次："&amp;TEXT(工程信息!C15,0)</f>
        <v>版/次：A/0</v>
      </c>
      <c r="B14" s="65"/>
      <c r="C14" s="65"/>
      <c r="D14" s="65"/>
      <c r="E14" s="65"/>
      <c r="F14" s="65"/>
      <c r="G14" s="65"/>
      <c r="H14" s="65"/>
      <c r="I14" s="65"/>
    </row>
    <row r="15" customHeight="1"/>
    <row r="16" customHeight="1"/>
    <row r="17" customHeight="1"/>
    <row r="18" customHeight="1"/>
    <row r="19" customHeight="1"/>
    <row r="20" customHeight="1"/>
    <row r="21" customHeight="1" spans="2:9">
      <c r="B21" s="66"/>
      <c r="C21" s="67"/>
      <c r="D21" s="67"/>
      <c r="E21" s="67"/>
      <c r="F21" s="67"/>
      <c r="G21" s="67"/>
      <c r="H21" s="67"/>
      <c r="I21" s="68"/>
    </row>
    <row r="22" customHeight="1" spans="2:9">
      <c r="B22" s="66"/>
      <c r="C22" s="68"/>
      <c r="D22" s="68"/>
      <c r="E22" s="68"/>
      <c r="F22" s="68"/>
      <c r="G22" s="68"/>
      <c r="H22" s="68"/>
      <c r="I22" s="68"/>
    </row>
    <row r="23" customHeight="1" spans="2:2">
      <c r="B23" s="66"/>
    </row>
    <row r="24" customHeight="1" spans="2:2">
      <c r="B24" s="66"/>
    </row>
    <row r="25" customHeight="1"/>
    <row r="26" customHeight="1"/>
    <row r="27" customHeight="1"/>
    <row r="28" customHeight="1"/>
    <row r="29" customHeight="1"/>
    <row r="30" customHeight="1"/>
    <row r="31" customHeight="1"/>
    <row r="32" customHeight="1"/>
    <row r="33" customHeight="1"/>
    <row r="34" customHeight="1"/>
    <row r="35" customHeight="1" spans="1:9">
      <c r="A35" s="69"/>
      <c r="B35" s="69"/>
      <c r="C35" s="69"/>
      <c r="D35" s="69"/>
      <c r="E35" s="69"/>
      <c r="F35" s="69"/>
      <c r="G35" s="69"/>
      <c r="H35" s="69"/>
      <c r="I35" s="69"/>
    </row>
    <row r="36" customHeight="1" spans="1:9">
      <c r="A36" s="70"/>
      <c r="B36" s="71"/>
      <c r="C36" s="71"/>
      <c r="D36" s="71"/>
      <c r="E36" s="71"/>
      <c r="F36" s="71"/>
      <c r="G36" s="71"/>
      <c r="H36" s="71"/>
      <c r="I36" s="70"/>
    </row>
    <row r="37" customHeight="1" spans="1:9">
      <c r="A37" s="72"/>
      <c r="B37" s="72"/>
      <c r="C37" s="72"/>
      <c r="D37" s="72"/>
      <c r="E37" s="72"/>
      <c r="F37" s="72"/>
      <c r="G37" s="72"/>
      <c r="H37" s="72"/>
      <c r="I37" s="72"/>
    </row>
    <row r="38" customHeight="1" spans="1:9">
      <c r="A38" s="72"/>
      <c r="B38" s="72"/>
      <c r="C38" s="72"/>
      <c r="D38" s="72"/>
      <c r="E38" s="72"/>
      <c r="F38" s="72"/>
      <c r="G38" s="72"/>
      <c r="H38" s="72"/>
      <c r="I38" s="72"/>
    </row>
    <row r="39" customHeight="1" spans="1:13">
      <c r="A39" s="46"/>
      <c r="B39" s="46"/>
      <c r="C39" s="46"/>
      <c r="I39" s="46"/>
      <c r="K39" s="46"/>
      <c r="L39" s="46"/>
      <c r="M39" s="46"/>
    </row>
    <row r="40" customHeight="1"/>
    <row r="41" customHeight="1"/>
    <row r="42" customHeight="1"/>
    <row r="43" customHeight="1"/>
    <row r="44" customHeight="1"/>
    <row r="45" customHeight="1"/>
    <row r="46" customHeight="1"/>
    <row r="47" customHeight="1"/>
    <row r="48" customHeight="1"/>
    <row r="49" customHeight="1"/>
    <row r="50" customHeight="1"/>
    <row r="51" customHeight="1"/>
    <row r="52" customHeight="1"/>
    <row r="53" customHeight="1"/>
    <row r="54" customHeight="1"/>
    <row r="55" customHeight="1"/>
    <row r="56" customHeight="1"/>
    <row r="57" customHeight="1"/>
    <row r="58" customHeight="1"/>
    <row r="59" customHeight="1"/>
    <row r="60" customHeight="1"/>
    <row r="61" customHeight="1"/>
    <row r="62" customHeight="1"/>
    <row r="63" customHeight="1"/>
    <row r="64" customHeight="1"/>
    <row r="65" customHeight="1"/>
    <row r="66" customHeight="1"/>
    <row r="67" customHeight="1"/>
    <row r="68" customHeight="1"/>
    <row r="69" customHeight="1"/>
    <row r="70" customHeight="1"/>
    <row r="71" customHeight="1"/>
    <row r="72" customHeight="1"/>
    <row r="73" customHeight="1"/>
    <row r="74" customHeight="1"/>
    <row r="75" customHeight="1"/>
    <row r="76" customHeight="1"/>
    <row r="77" customHeight="1"/>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row r="91" customHeight="1"/>
    <row r="92" customHeight="1"/>
    <row r="93" customHeight="1"/>
    <row r="94" customHeight="1"/>
    <row r="95" customHeight="1"/>
    <row r="96" customHeight="1"/>
    <row r="97" customHeight="1"/>
    <row r="98" customHeight="1"/>
    <row r="99" customHeight="1"/>
    <row r="100" customHeight="1"/>
    <row r="101" customHeight="1"/>
    <row r="102" customHeight="1"/>
    <row r="103" customHeight="1"/>
    <row r="104" customHeight="1"/>
    <row r="105" customHeight="1"/>
    <row r="106" customHeight="1"/>
    <row r="107" customHeight="1"/>
    <row r="108" customHeight="1"/>
    <row r="109" customHeight="1"/>
    <row r="110" customHeight="1"/>
    <row r="111" customHeight="1"/>
    <row r="112" customHeight="1"/>
    <row r="113" customHeight="1"/>
    <row r="114" customHeight="1"/>
  </sheetData>
  <mergeCells count="15">
    <mergeCell ref="A2:I2"/>
    <mergeCell ref="A5:I5"/>
    <mergeCell ref="A6:I6"/>
    <mergeCell ref="A7:I7"/>
    <mergeCell ref="A9:I9"/>
    <mergeCell ref="A10:I10"/>
    <mergeCell ref="A14:I14"/>
    <mergeCell ref="C21:H21"/>
    <mergeCell ref="C23:H23"/>
    <mergeCell ref="C24:H24"/>
    <mergeCell ref="A35:I35"/>
    <mergeCell ref="B36:H36"/>
    <mergeCell ref="A37:I37"/>
    <mergeCell ref="A38:I38"/>
    <mergeCell ref="A3:I4"/>
  </mergeCells>
  <printOptions horizontalCentered="1"/>
  <pageMargins left="0.75" right="0.75" top="0.98" bottom="0.98" header="0" footer="0"/>
  <pageSetup paperSize="9" orientation="portrait" horizontalDpi="180" verticalDpi="180"/>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N38"/>
  <sheetViews>
    <sheetView zoomScale="70" zoomScaleNormal="70" workbookViewId="0">
      <selection activeCell="A7" sqref="A7:I7"/>
    </sheetView>
  </sheetViews>
  <sheetFormatPr defaultColWidth="9" defaultRowHeight="14.25"/>
  <cols>
    <col min="1" max="9" width="8.625" style="26" customWidth="1"/>
    <col min="10" max="16384" width="9" style="26"/>
  </cols>
  <sheetData>
    <row r="1" ht="57" customHeight="1"/>
    <row r="2" ht="24.95" customHeight="1" spans="1:9">
      <c r="A2" s="48" t="str">
        <f>审核报告P1!A2</f>
        <v>广东电网有限责任公司</v>
      </c>
      <c r="B2" s="49"/>
      <c r="C2" s="49"/>
      <c r="D2" s="49"/>
      <c r="E2" s="49"/>
      <c r="F2" s="49"/>
      <c r="G2" s="49"/>
      <c r="H2" s="49"/>
      <c r="I2" s="49"/>
    </row>
    <row r="3" ht="24.95" customHeight="1" spans="1:9">
      <c r="A3" s="50" t="str">
        <f>审核报告P1!A3</f>
        <v>2024-2025年广东电网有限责任公司车辆维修及保养、年检代办、车辆清洁服务项目</v>
      </c>
      <c r="B3" s="50"/>
      <c r="C3" s="50"/>
      <c r="D3" s="50"/>
      <c r="E3" s="50"/>
      <c r="F3" s="50"/>
      <c r="G3" s="50"/>
      <c r="H3" s="50"/>
      <c r="I3" s="50"/>
    </row>
    <row r="4" customHeight="1" spans="1:9">
      <c r="A4" s="50"/>
      <c r="B4" s="50"/>
      <c r="C4" s="50"/>
      <c r="D4" s="50"/>
      <c r="E4" s="50"/>
      <c r="F4" s="50"/>
      <c r="G4" s="50"/>
      <c r="H4" s="50"/>
      <c r="I4" s="50"/>
    </row>
    <row r="5" customHeight="1" spans="1:9">
      <c r="A5" s="51"/>
      <c r="B5" s="51"/>
      <c r="C5" s="51"/>
      <c r="D5" s="51"/>
      <c r="E5" s="51"/>
      <c r="F5" s="51"/>
      <c r="G5" s="51"/>
      <c r="H5" s="51"/>
      <c r="I5" s="51"/>
    </row>
    <row r="6" customFormat="1" ht="54" customHeight="1" spans="1:14">
      <c r="A6" s="52" t="str">
        <f>审核报告P1!A9</f>
        <v>招 标 控 制 价 报 告</v>
      </c>
      <c r="B6" s="52"/>
      <c r="C6" s="52"/>
      <c r="D6" s="52"/>
      <c r="E6" s="52"/>
      <c r="F6" s="52"/>
      <c r="G6" s="52"/>
      <c r="H6" s="52"/>
      <c r="I6" s="52"/>
      <c r="M6" s="60"/>
      <c r="N6" s="26"/>
    </row>
    <row r="7" customFormat="1" ht="7" customHeight="1" spans="1:9">
      <c r="A7" s="53"/>
      <c r="B7" s="53"/>
      <c r="C7" s="53"/>
      <c r="D7" s="53"/>
      <c r="E7" s="53"/>
      <c r="F7" s="53"/>
      <c r="G7" s="53"/>
      <c r="H7" s="53"/>
      <c r="I7" s="53"/>
    </row>
    <row r="8" customFormat="1" ht="7" customHeight="1"/>
    <row r="9" customFormat="1" ht="18" customHeight="1" spans="5:5">
      <c r="E9" s="54"/>
    </row>
    <row r="10" customFormat="1" ht="6" customHeight="1"/>
    <row r="11" customFormat="1" ht="17" customHeight="1"/>
    <row r="12" customFormat="1" ht="17" customHeight="1"/>
    <row r="13" customFormat="1" ht="17" customHeight="1"/>
    <row r="14" customFormat="1" ht="17" customHeight="1"/>
    <row r="15" customHeight="1"/>
    <row r="16" customHeight="1" spans="3:3">
      <c r="C16" s="55"/>
    </row>
    <row r="17" ht="28.5" customHeight="1" spans="3:3">
      <c r="C17" s="56" t="s">
        <v>148</v>
      </c>
    </row>
    <row r="18" customHeight="1" spans="3:3">
      <c r="C18" s="56"/>
    </row>
    <row r="19" customHeight="1" spans="3:3">
      <c r="C19" s="56"/>
    </row>
    <row r="20" customHeight="1" spans="3:3">
      <c r="C20" s="56"/>
    </row>
    <row r="21" ht="28.5" customHeight="1" spans="3:3">
      <c r="C21" s="56" t="s">
        <v>149</v>
      </c>
    </row>
    <row r="22" customHeight="1" spans="3:3">
      <c r="C22" s="56"/>
    </row>
    <row r="23" customHeight="1" spans="3:4">
      <c r="C23" s="56"/>
      <c r="D23" s="57"/>
    </row>
    <row r="24" customHeight="1" spans="3:3">
      <c r="C24" s="56"/>
    </row>
    <row r="25" ht="28.5" customHeight="1" spans="3:3">
      <c r="C25" s="56" t="s">
        <v>150</v>
      </c>
    </row>
    <row r="26" customHeight="1" spans="3:3">
      <c r="C26" s="56"/>
    </row>
    <row r="27" customHeight="1" spans="3:3">
      <c r="C27" s="56"/>
    </row>
    <row r="28" customHeight="1" spans="3:3">
      <c r="C28" s="56"/>
    </row>
    <row r="29" ht="28.5" customHeight="1" spans="3:3">
      <c r="C29" s="56" t="s">
        <v>151</v>
      </c>
    </row>
    <row r="30" customHeight="1" spans="3:3">
      <c r="C30" s="58"/>
    </row>
    <row r="31" customHeight="1" spans="3:3">
      <c r="C31" s="59"/>
    </row>
    <row r="32" customHeight="1" spans="3:3">
      <c r="C32" s="59"/>
    </row>
    <row r="34" ht="28.5" customHeight="1" spans="1:9">
      <c r="A34" s="49" t="s">
        <v>152</v>
      </c>
      <c r="B34" s="49"/>
      <c r="C34" s="49"/>
      <c r="D34" s="49"/>
      <c r="E34" s="49"/>
      <c r="F34" s="49"/>
      <c r="G34" s="49"/>
      <c r="H34" s="49"/>
      <c r="I34" s="49"/>
    </row>
    <row r="35" ht="28.5" customHeight="1" spans="1:9">
      <c r="A35" s="49"/>
      <c r="B35" s="49"/>
      <c r="C35" s="49"/>
      <c r="D35" s="49"/>
      <c r="E35" s="49"/>
      <c r="F35" s="49"/>
      <c r="G35" s="49"/>
      <c r="H35" s="49"/>
      <c r="I35" s="49"/>
    </row>
    <row r="36" customHeight="1"/>
    <row r="37" customHeight="1"/>
    <row r="38" customHeight="1"/>
  </sheetData>
  <mergeCells count="7">
    <mergeCell ref="A2:I2"/>
    <mergeCell ref="A5:I5"/>
    <mergeCell ref="A6:I6"/>
    <mergeCell ref="A7:I7"/>
    <mergeCell ref="A34:I34"/>
    <mergeCell ref="A35:I35"/>
    <mergeCell ref="A3:I4"/>
  </mergeCells>
  <printOptions horizontalCentered="1"/>
  <pageMargins left="0.75" right="0.75" top="0.98" bottom="0.98" header="0" footer="0"/>
  <pageSetup paperSize="9" orientation="portrait" horizontalDpi="180" verticalDpi="180"/>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I34"/>
  <sheetViews>
    <sheetView showZeros="0" view="pageBreakPreview" zoomScaleNormal="85" topLeftCell="A8" workbookViewId="0">
      <selection activeCell="L28" sqref="L28"/>
    </sheetView>
  </sheetViews>
  <sheetFormatPr defaultColWidth="9" defaultRowHeight="14.25"/>
  <cols>
    <col min="1" max="2" width="10.625" style="26" customWidth="1"/>
    <col min="3" max="9" width="8.625" style="26" customWidth="1"/>
    <col min="10" max="16384" width="9" style="26"/>
  </cols>
  <sheetData>
    <row r="1" ht="24.95" customHeight="1" spans="1:9">
      <c r="A1" s="27" t="s">
        <v>153</v>
      </c>
      <c r="B1" s="27"/>
      <c r="C1" s="27"/>
      <c r="D1" s="27"/>
      <c r="E1" s="27"/>
      <c r="F1" s="27"/>
      <c r="G1" s="27"/>
      <c r="H1" s="27"/>
      <c r="I1" s="27"/>
    </row>
    <row r="2" ht="24.95" customHeight="1" spans="1:9">
      <c r="A2" s="27"/>
      <c r="B2" s="27"/>
      <c r="C2" s="27"/>
      <c r="D2" s="27"/>
      <c r="E2" s="27"/>
      <c r="F2" s="27"/>
      <c r="G2" s="27"/>
      <c r="H2" s="27"/>
      <c r="I2" s="27"/>
    </row>
    <row r="3" ht="24.95" customHeight="1" spans="1:9">
      <c r="A3" s="27"/>
      <c r="B3" s="27"/>
      <c r="C3" s="27"/>
      <c r="D3" s="27"/>
      <c r="E3" s="27"/>
      <c r="F3" s="27"/>
      <c r="G3" s="27"/>
      <c r="H3" s="27"/>
      <c r="I3" s="27"/>
    </row>
    <row r="4" ht="40" customHeight="1" spans="1:9">
      <c r="A4" s="28"/>
      <c r="B4" s="28"/>
      <c r="C4" s="28"/>
      <c r="D4" s="28"/>
      <c r="E4" s="28"/>
      <c r="F4" s="28"/>
      <c r="G4" s="28"/>
      <c r="H4" s="28"/>
      <c r="I4" s="28"/>
    </row>
    <row r="5" s="25" customFormat="1" ht="39.95" customHeight="1" spans="1:9">
      <c r="A5" s="29" t="str">
        <f>TEXT(工程信息!E5,0)&amp;"："</f>
        <v>广东电网有限责任公司：</v>
      </c>
      <c r="B5" s="30"/>
      <c r="C5" s="30"/>
      <c r="D5" s="30"/>
      <c r="E5" s="30"/>
      <c r="F5" s="30"/>
      <c r="G5" s="30"/>
      <c r="H5" s="30"/>
      <c r="I5" s="30"/>
    </row>
    <row r="6" ht="154" customHeight="1" spans="1:9">
      <c r="A6" s="31" t="str">
        <f>"　　受贵局委托，广州竣盛工程造价咨询有限公司对"&amp;TEXT(工程信息!C2,)&amp;TEXT(工程信息!C3,)&amp;"工程的工程招标控制价进行编制，本次编制是在项目建设单位提供的相关资料基础上进行的，项目建设单位对所提供资料的完整性、真实性、合法性、有效性负责。广州竣盛工程造价咨询有限公司依据国家现行的法律、法规、规章、规范性文件及行业规定和相应的标准、规范、技术文件要求，对工程量计算与计价、相关费用的确定、编制意见的准确性、正确性和公正性负责。现将工程编制结果报告如下："</f>
        <v>　　受贵局委托，广州竣盛工程造价咨询有限公司对广东电网有限责任公司2024-2025年广东电网有限责任公司车辆维修及保养、年检代办、车辆清洁服务项目工程的工程招标控制价进行编制，本次编制是在项目建设单位提供的相关资料基础上进行的，项目建设单位对所提供资料的完整性、真实性、合法性、有效性负责。广州竣盛工程造价咨询有限公司依据国家现行的法律、法规、规章、规范性文件及行业规定和相应的标准、规范、技术文件要求，对工程量计算与计价、相关费用的确定、编制意见的准确性、正确性和公正性负责。现将工程编制结果报告如下：</v>
      </c>
      <c r="B6" s="31"/>
      <c r="C6" s="31"/>
      <c r="D6" s="31"/>
      <c r="E6" s="31"/>
      <c r="F6" s="31"/>
      <c r="G6" s="31"/>
      <c r="H6" s="31"/>
      <c r="I6" s="31"/>
    </row>
    <row r="7" s="25" customFormat="1" ht="39.95" customHeight="1" spans="1:9">
      <c r="A7" s="32" t="s">
        <v>154</v>
      </c>
      <c r="B7" s="32"/>
      <c r="C7" s="32"/>
      <c r="D7" s="32"/>
      <c r="E7" s="32"/>
      <c r="F7" s="32"/>
      <c r="G7" s="32"/>
      <c r="H7" s="32"/>
      <c r="I7" s="32"/>
    </row>
    <row r="8" s="25" customFormat="1" ht="30" customHeight="1" spans="1:9">
      <c r="A8" s="33" t="s">
        <v>155</v>
      </c>
      <c r="B8" s="33"/>
      <c r="C8" s="33"/>
      <c r="D8" s="33"/>
      <c r="E8" s="33"/>
      <c r="F8" s="33"/>
      <c r="G8" s="33"/>
      <c r="H8" s="33"/>
      <c r="I8" s="33"/>
    </row>
    <row r="9" ht="62" customHeight="1" spans="1:9">
      <c r="A9" s="34" t="str">
        <f>"　　"&amp;TEXT(工程信息!C2,)&amp;TEXT(工程信息!C3,)&amp;"的工作内容是"&amp;TEXT(工程信息!E1,)&amp;"。"</f>
        <v>　　广东电网有限责任公司2024-2025年广东电网有限责任公司车辆维修及保养、年检代办、车辆清洁服务项目的工作内容是对广东电网有限责任公司下属机关和各地市局单位的车辆维修及保养，年检、车辆清洁等项目进行招标控制价编制。</v>
      </c>
      <c r="B9" s="35"/>
      <c r="C9" s="35"/>
      <c r="D9" s="35"/>
      <c r="E9" s="35"/>
      <c r="F9" s="35"/>
      <c r="G9" s="35"/>
      <c r="H9" s="35"/>
      <c r="I9" s="35"/>
    </row>
    <row r="10" ht="39.95" customHeight="1" spans="1:9">
      <c r="A10" s="29" t="s">
        <v>156</v>
      </c>
      <c r="B10" s="36"/>
      <c r="C10" s="36"/>
      <c r="D10" s="36"/>
      <c r="E10" s="36"/>
      <c r="F10" s="36"/>
      <c r="G10" s="36"/>
      <c r="H10" s="36"/>
      <c r="I10" s="36"/>
    </row>
    <row r="11" customFormat="1" ht="41" customHeight="1" spans="1:9">
      <c r="A11" s="37" t="s">
        <v>157</v>
      </c>
      <c r="B11" s="37"/>
      <c r="C11" s="37"/>
      <c r="D11" s="37"/>
      <c r="E11" s="37"/>
      <c r="F11" s="37"/>
      <c r="G11" s="37"/>
      <c r="H11" s="37"/>
      <c r="I11" s="37"/>
    </row>
    <row r="12" s="25" customFormat="1" ht="39.95" customHeight="1" spans="1:9">
      <c r="A12" s="29" t="s">
        <v>158</v>
      </c>
      <c r="B12" s="30"/>
      <c r="C12" s="30"/>
      <c r="D12" s="30"/>
      <c r="E12" s="30"/>
      <c r="F12" s="30"/>
      <c r="G12" s="30"/>
      <c r="H12" s="30"/>
      <c r="I12" s="30"/>
    </row>
    <row r="13" s="25" customFormat="1" ht="30" customHeight="1" spans="1:9">
      <c r="A13" s="38" t="s">
        <v>159</v>
      </c>
      <c r="B13" s="39"/>
      <c r="C13" s="39"/>
      <c r="D13" s="39"/>
      <c r="E13" s="39"/>
      <c r="F13" s="39"/>
      <c r="G13" s="39"/>
      <c r="H13" s="39"/>
      <c r="I13" s="39"/>
    </row>
    <row r="14" s="25" customFormat="1" ht="39.95" customHeight="1" spans="1:9">
      <c r="A14" s="37" t="s">
        <v>160</v>
      </c>
      <c r="B14" s="37"/>
      <c r="C14" s="37"/>
      <c r="D14" s="37"/>
      <c r="E14" s="37"/>
      <c r="F14" s="37"/>
      <c r="G14" s="37"/>
      <c r="H14" s="37"/>
      <c r="I14" s="37"/>
    </row>
    <row r="15" ht="9.95" customHeight="1" spans="1:9">
      <c r="A15" s="37"/>
      <c r="B15" s="37"/>
      <c r="C15" s="37"/>
      <c r="D15" s="37"/>
      <c r="E15" s="37"/>
      <c r="F15" s="37"/>
      <c r="G15" s="37"/>
      <c r="H15" s="37"/>
      <c r="I15" s="37"/>
    </row>
    <row r="16" customFormat="1" ht="21" customHeight="1" spans="1:9">
      <c r="A16" s="37" t="s">
        <v>161</v>
      </c>
      <c r="B16" s="37"/>
      <c r="C16" s="37"/>
      <c r="D16" s="37"/>
      <c r="E16" s="37"/>
      <c r="F16" s="37"/>
      <c r="G16" s="37"/>
      <c r="H16" s="37"/>
      <c r="I16" s="37"/>
    </row>
    <row r="17" customFormat="1" ht="9.95" customHeight="1" spans="1:9">
      <c r="A17" s="37"/>
      <c r="B17" s="37"/>
      <c r="C17" s="37"/>
      <c r="D17" s="37"/>
      <c r="E17" s="37"/>
      <c r="F17" s="37"/>
      <c r="G17" s="37"/>
      <c r="H17" s="37"/>
      <c r="I17" s="37"/>
    </row>
    <row r="18" s="25" customFormat="1" ht="20.1" customHeight="1" spans="1:9">
      <c r="A18" s="37" t="s">
        <v>162</v>
      </c>
      <c r="B18" s="37"/>
      <c r="C18" s="37"/>
      <c r="D18" s="37"/>
      <c r="E18" s="37"/>
      <c r="F18" s="37"/>
      <c r="G18" s="37"/>
      <c r="H18" s="37"/>
      <c r="I18" s="37"/>
    </row>
    <row r="19" s="25" customFormat="1" ht="30" customHeight="1" spans="1:9">
      <c r="A19" s="38" t="s">
        <v>163</v>
      </c>
      <c r="B19" s="39"/>
      <c r="C19" s="39"/>
      <c r="D19" s="39"/>
      <c r="E19" s="39"/>
      <c r="F19" s="39"/>
      <c r="G19" s="39"/>
      <c r="H19" s="39"/>
      <c r="I19" s="39"/>
    </row>
    <row r="20" s="25" customFormat="1" ht="39.95" customHeight="1" spans="1:9">
      <c r="A20" s="40" t="s">
        <v>164</v>
      </c>
      <c r="B20" s="40"/>
      <c r="C20" s="40"/>
      <c r="D20" s="40"/>
      <c r="E20" s="40"/>
      <c r="F20" s="40"/>
      <c r="G20" s="40"/>
      <c r="H20" s="40"/>
      <c r="I20" s="40"/>
    </row>
    <row r="21" ht="20.1" customHeight="1" spans="1:9">
      <c r="A21" s="40" t="s">
        <v>165</v>
      </c>
      <c r="B21" s="40"/>
      <c r="C21" s="40"/>
      <c r="D21" s="40"/>
      <c r="E21" s="40"/>
      <c r="F21" s="40"/>
      <c r="G21" s="40"/>
      <c r="H21" s="40"/>
      <c r="I21" s="40"/>
    </row>
    <row r="22" ht="9.95" customHeight="1" spans="1:9">
      <c r="A22" s="40"/>
      <c r="B22" s="40"/>
      <c r="C22" s="40"/>
      <c r="D22" s="40"/>
      <c r="E22" s="40"/>
      <c r="F22" s="40"/>
      <c r="G22" s="40"/>
      <c r="H22" s="40"/>
      <c r="I22" s="40"/>
    </row>
    <row r="23" ht="39.95" customHeight="1" spans="1:9">
      <c r="A23" s="40" t="s">
        <v>166</v>
      </c>
      <c r="B23" s="40"/>
      <c r="C23" s="40"/>
      <c r="D23" s="40"/>
      <c r="E23" s="40"/>
      <c r="F23" s="40"/>
      <c r="G23" s="40"/>
      <c r="H23" s="40"/>
      <c r="I23" s="40"/>
    </row>
    <row r="24" ht="9.95" customHeight="1" spans="1:9">
      <c r="A24" s="40"/>
      <c r="B24" s="40"/>
      <c r="C24" s="40"/>
      <c r="D24" s="40"/>
      <c r="E24" s="40"/>
      <c r="F24" s="40"/>
      <c r="G24" s="40"/>
      <c r="H24" s="40"/>
      <c r="I24" s="40"/>
    </row>
    <row r="25" ht="25" customHeight="1" spans="1:9">
      <c r="A25" s="35" t="s">
        <v>167</v>
      </c>
      <c r="B25" s="35"/>
      <c r="C25" s="35"/>
      <c r="D25" s="35"/>
      <c r="E25" s="35"/>
      <c r="F25" s="35"/>
      <c r="G25" s="35"/>
      <c r="H25" s="35"/>
      <c r="I25" s="35"/>
    </row>
    <row r="26" ht="9.95" customHeight="1" spans="1:9">
      <c r="A26" s="40"/>
      <c r="B26" s="40"/>
      <c r="C26" s="40"/>
      <c r="D26" s="40"/>
      <c r="E26" s="40"/>
      <c r="F26" s="40"/>
      <c r="G26" s="40"/>
      <c r="H26" s="40"/>
      <c r="I26" s="40"/>
    </row>
    <row r="27" s="25" customFormat="1" ht="39.95" customHeight="1" spans="1:9">
      <c r="A27" s="29" t="s">
        <v>168</v>
      </c>
      <c r="B27" s="30"/>
      <c r="C27" s="30"/>
      <c r="D27" s="30"/>
      <c r="E27" s="30"/>
      <c r="F27" s="30"/>
      <c r="G27" s="30"/>
      <c r="H27" s="30"/>
      <c r="I27" s="30"/>
    </row>
    <row r="28" ht="39.95" customHeight="1" spans="1:9">
      <c r="A28" s="40" t="str">
        <f>"　　 本招标控制价编制车辆维修及保养，年检代办服务、车辆清洁单价等控制价，其单价不含税。"</f>
        <v>　　 本招标控制价编制车辆维修及保养，年检代办服务、车辆清洁单价等控制价，其单价不含税。</v>
      </c>
      <c r="B28" s="40"/>
      <c r="C28" s="40"/>
      <c r="D28" s="40"/>
      <c r="E28" s="40"/>
      <c r="F28" s="40"/>
      <c r="G28" s="40"/>
      <c r="H28" s="40"/>
      <c r="I28" s="40"/>
    </row>
    <row r="29" ht="24.95" customHeight="1" spans="1:9">
      <c r="A29" s="41"/>
      <c r="B29" s="41"/>
      <c r="C29" s="41"/>
      <c r="D29" s="41"/>
      <c r="E29" s="41"/>
      <c r="F29" s="41"/>
      <c r="G29" s="41"/>
      <c r="H29" s="41"/>
      <c r="I29" s="41"/>
    </row>
    <row r="30" ht="55" customHeight="1" spans="1:9">
      <c r="A30" s="42" t="s">
        <v>169</v>
      </c>
      <c r="B30" s="42"/>
      <c r="C30" s="42"/>
      <c r="D30" s="42"/>
      <c r="E30" s="42"/>
      <c r="F30" s="42"/>
      <c r="G30" s="42"/>
      <c r="H30" s="42"/>
      <c r="I30" s="42"/>
    </row>
    <row r="31" ht="60" customHeight="1" spans="1:9">
      <c r="A31" s="43"/>
      <c r="B31" s="43"/>
      <c r="C31" s="43"/>
      <c r="D31" s="43"/>
      <c r="E31" s="43"/>
      <c r="F31" s="43"/>
      <c r="G31" s="43"/>
      <c r="H31" s="43"/>
      <c r="I31" s="43"/>
    </row>
    <row r="32" ht="30" customHeight="1" spans="1:9">
      <c r="A32" s="41"/>
      <c r="B32" s="41"/>
      <c r="C32" s="41"/>
      <c r="D32" s="41"/>
      <c r="E32" s="41"/>
      <c r="F32" s="41"/>
      <c r="G32" s="44" t="s">
        <v>170</v>
      </c>
      <c r="H32" s="44"/>
      <c r="I32" s="44"/>
    </row>
    <row r="33" ht="30" customHeight="1" spans="1:9">
      <c r="A33" s="41"/>
      <c r="B33" s="41"/>
      <c r="C33" s="41"/>
      <c r="D33" s="41"/>
      <c r="E33" s="41"/>
      <c r="F33" s="41"/>
      <c r="G33" s="45" t="str">
        <f>TEXT(工程信息!C5,"yyyy年m月d日")</f>
        <v>2023年11月7日</v>
      </c>
      <c r="H33" s="45"/>
      <c r="I33" s="45"/>
    </row>
    <row r="34" ht="18.75" hidden="1" customHeight="1" spans="1:9">
      <c r="A34" s="227" t="s">
        <v>171</v>
      </c>
      <c r="B34" s="227" t="s">
        <v>172</v>
      </c>
      <c r="C34" s="227" t="s">
        <v>173</v>
      </c>
      <c r="D34" s="227" t="s">
        <v>174</v>
      </c>
      <c r="E34" s="227" t="s">
        <v>175</v>
      </c>
      <c r="F34" s="227" t="s">
        <v>176</v>
      </c>
      <c r="G34" s="47" t="s">
        <v>177</v>
      </c>
      <c r="H34" s="47" t="s">
        <v>176</v>
      </c>
      <c r="I34" s="227" t="s">
        <v>177</v>
      </c>
    </row>
  </sheetData>
  <mergeCells count="19">
    <mergeCell ref="A4:I4"/>
    <mergeCell ref="A6:I6"/>
    <mergeCell ref="A7:I7"/>
    <mergeCell ref="A8:I8"/>
    <mergeCell ref="A9:I9"/>
    <mergeCell ref="A11:I11"/>
    <mergeCell ref="A14:I14"/>
    <mergeCell ref="A16:I16"/>
    <mergeCell ref="A18:I18"/>
    <mergeCell ref="A20:I20"/>
    <mergeCell ref="A21:I21"/>
    <mergeCell ref="A23:I23"/>
    <mergeCell ref="A23:I23"/>
    <mergeCell ref="A25:I25"/>
    <mergeCell ref="A28:I28"/>
    <mergeCell ref="A30:I30"/>
    <mergeCell ref="G32:I32"/>
    <mergeCell ref="G33:I33"/>
    <mergeCell ref="A1:I3"/>
  </mergeCells>
  <printOptions horizontalCentered="1"/>
  <pageMargins left="0.708333333333333" right="0.708333333333333" top="0.751388888888889" bottom="0.751388888888889" header="0.310416666666667" footer="0.310416666666667"/>
  <pageSetup paperSize="9" fitToHeight="0" orientation="portrait" useFirstPageNumber="1" horizontalDpi="600" verticalDpi="600"/>
  <headerFooter alignWithMargins="0">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3:C23"/>
  <sheetViews>
    <sheetView topLeftCell="A5" workbookViewId="0">
      <selection activeCell="H17" sqref="H17"/>
    </sheetView>
  </sheetViews>
  <sheetFormatPr defaultColWidth="9" defaultRowHeight="14.25" outlineLevelCol="2"/>
  <cols>
    <col min="1" max="1" width="5.375" style="18" customWidth="1"/>
    <col min="2" max="2" width="13.75" style="18" customWidth="1"/>
    <col min="3" max="3" width="62.375" style="18" customWidth="1"/>
    <col min="4" max="4" width="4.25" style="18" customWidth="1"/>
    <col min="5" max="5" width="6.375" style="18" customWidth="1"/>
    <col min="6" max="16384" width="9" style="18"/>
  </cols>
  <sheetData>
    <row r="3" ht="23.25" customHeight="1"/>
    <row r="4" ht="48" customHeight="1" spans="1:3">
      <c r="A4" s="19" t="s">
        <v>178</v>
      </c>
      <c r="B4" s="19"/>
      <c r="C4" s="19"/>
    </row>
    <row r="5" ht="185.25" customHeight="1"/>
    <row r="17" ht="42.75" customHeight="1" spans="2:3">
      <c r="B17" s="20" t="s">
        <v>179</v>
      </c>
      <c r="C17" s="21" t="str">
        <f>审核汇总表!B6</f>
        <v>2024-2025年广东电网有限责任公司车辆维修及保养、年检代办、车辆清洁服务项目</v>
      </c>
    </row>
    <row r="18" ht="20.25" spans="2:3">
      <c r="B18" s="22"/>
      <c r="C18" s="22"/>
    </row>
    <row r="19" ht="20.25" spans="2:3">
      <c r="B19" s="22"/>
      <c r="C19" s="22"/>
    </row>
    <row r="20" ht="20.25" spans="2:3">
      <c r="B20" s="22" t="s">
        <v>180</v>
      </c>
      <c r="C20" s="23" t="str">
        <f>工程信息!E5</f>
        <v>广东电网有限责任公司</v>
      </c>
    </row>
    <row r="21" ht="20.25" spans="2:3">
      <c r="B21" s="22"/>
      <c r="C21" s="22"/>
    </row>
    <row r="22" ht="20.25" spans="2:3">
      <c r="B22" s="22"/>
      <c r="C22" s="22"/>
    </row>
    <row r="23" ht="20.25" spans="2:3">
      <c r="B23" s="22" t="s">
        <v>181</v>
      </c>
      <c r="C23" s="24">
        <f>工程信息!C5</f>
        <v>45237</v>
      </c>
    </row>
  </sheetData>
  <mergeCells count="1">
    <mergeCell ref="A4:C4"/>
  </mergeCells>
  <pageMargins left="0.7" right="0.7" top="0.75" bottom="0.75" header="0.3" footer="0.3"/>
  <pageSetup paperSize="9" orientation="portrait"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3"/>
  <sheetViews>
    <sheetView tabSelected="1" view="pageBreakPreview" zoomScaleNormal="100" workbookViewId="0">
      <pane ySplit="3" topLeftCell="A32" activePane="bottomLeft" state="frozen"/>
      <selection/>
      <selection pane="bottomLeft" activeCell="L34" sqref="L34"/>
    </sheetView>
  </sheetViews>
  <sheetFormatPr defaultColWidth="8.25" defaultRowHeight="13.5" outlineLevelCol="5"/>
  <cols>
    <col min="1" max="1" width="8.25" style="4"/>
    <col min="2" max="2" width="29.3333333333333" style="1" customWidth="1"/>
    <col min="3" max="3" width="6.65" style="4" customWidth="1"/>
    <col min="4" max="4" width="13.0666666666667" style="1" customWidth="1"/>
    <col min="5" max="5" width="17.075" style="1" customWidth="1"/>
    <col min="6" max="16384" width="8.25" style="1"/>
  </cols>
  <sheetData>
    <row r="1" ht="48" customHeight="1" spans="1:6">
      <c r="A1" s="5" t="s">
        <v>182</v>
      </c>
      <c r="B1" s="5"/>
      <c r="C1" s="5"/>
      <c r="D1" s="5"/>
      <c r="E1" s="5"/>
      <c r="F1" s="5"/>
    </row>
    <row r="2" s="1" customFormat="1" ht="38" customHeight="1" spans="1:6">
      <c r="A2" s="6" t="s">
        <v>183</v>
      </c>
      <c r="B2" s="6"/>
      <c r="C2" s="6"/>
      <c r="D2" s="6"/>
      <c r="E2" s="6"/>
      <c r="F2" s="7" t="s">
        <v>184</v>
      </c>
    </row>
    <row r="3" ht="27" customHeight="1" spans="1:6">
      <c r="A3" s="8" t="s">
        <v>103</v>
      </c>
      <c r="B3" s="8" t="s">
        <v>72</v>
      </c>
      <c r="C3" s="9" t="s">
        <v>185</v>
      </c>
      <c r="D3" s="9" t="s">
        <v>186</v>
      </c>
      <c r="E3" s="9" t="s">
        <v>187</v>
      </c>
      <c r="F3" s="9" t="s">
        <v>188</v>
      </c>
    </row>
    <row r="4" s="2" customFormat="1" ht="27" customHeight="1" spans="1:6">
      <c r="A4" s="10">
        <v>1</v>
      </c>
      <c r="B4" s="11" t="s">
        <v>189</v>
      </c>
      <c r="C4" s="9">
        <v>1</v>
      </c>
      <c r="D4" s="12">
        <v>3000</v>
      </c>
      <c r="E4" s="12" t="s">
        <v>190</v>
      </c>
      <c r="F4" s="12">
        <f t="shared" ref="F4:F16" si="0">D4*C4</f>
        <v>3000</v>
      </c>
    </row>
    <row r="5" s="2" customFormat="1" ht="27" customHeight="1" spans="1:6">
      <c r="A5" s="10">
        <v>2</v>
      </c>
      <c r="B5" s="13" t="s">
        <v>191</v>
      </c>
      <c r="C5" s="9">
        <v>1</v>
      </c>
      <c r="D5" s="12">
        <v>2400</v>
      </c>
      <c r="E5" s="12" t="s">
        <v>190</v>
      </c>
      <c r="F5" s="12">
        <f t="shared" si="0"/>
        <v>2400</v>
      </c>
    </row>
    <row r="6" s="2" customFormat="1" ht="27" customHeight="1" spans="1:6">
      <c r="A6" s="10">
        <v>3</v>
      </c>
      <c r="B6" s="13" t="s">
        <v>192</v>
      </c>
      <c r="C6" s="9">
        <v>1</v>
      </c>
      <c r="D6" s="12">
        <v>3000</v>
      </c>
      <c r="E6" s="12" t="s">
        <v>190</v>
      </c>
      <c r="F6" s="12">
        <f t="shared" si="0"/>
        <v>3000</v>
      </c>
    </row>
    <row r="7" s="2" customFormat="1" ht="27" customHeight="1" spans="1:6">
      <c r="A7" s="10">
        <v>4</v>
      </c>
      <c r="B7" s="13" t="s">
        <v>193</v>
      </c>
      <c r="C7" s="9">
        <v>1</v>
      </c>
      <c r="D7" s="12">
        <v>2400</v>
      </c>
      <c r="E7" s="12" t="s">
        <v>190</v>
      </c>
      <c r="F7" s="12">
        <f t="shared" si="0"/>
        <v>2400</v>
      </c>
    </row>
    <row r="8" s="2" customFormat="1" ht="27" customHeight="1" spans="1:6">
      <c r="A8" s="10">
        <v>5</v>
      </c>
      <c r="B8" s="11" t="s">
        <v>194</v>
      </c>
      <c r="C8" s="9">
        <v>1</v>
      </c>
      <c r="D8" s="12">
        <v>21000</v>
      </c>
      <c r="E8" s="12" t="s">
        <v>195</v>
      </c>
      <c r="F8" s="12">
        <f t="shared" si="0"/>
        <v>21000</v>
      </c>
    </row>
    <row r="9" s="2" customFormat="1" ht="27" customHeight="1" spans="1:6">
      <c r="A9" s="10">
        <v>6</v>
      </c>
      <c r="B9" s="11" t="s">
        <v>196</v>
      </c>
      <c r="C9" s="9">
        <v>1</v>
      </c>
      <c r="D9" s="12">
        <v>15000</v>
      </c>
      <c r="E9" s="12" t="s">
        <v>195</v>
      </c>
      <c r="F9" s="12">
        <f t="shared" si="0"/>
        <v>15000</v>
      </c>
    </row>
    <row r="10" s="2" customFormat="1" ht="27" customHeight="1" spans="1:6">
      <c r="A10" s="10">
        <v>7</v>
      </c>
      <c r="B10" s="13" t="s">
        <v>197</v>
      </c>
      <c r="C10" s="9">
        <v>1</v>
      </c>
      <c r="D10" s="12">
        <v>3000</v>
      </c>
      <c r="E10" s="12" t="s">
        <v>195</v>
      </c>
      <c r="F10" s="12">
        <f t="shared" si="0"/>
        <v>3000</v>
      </c>
    </row>
    <row r="11" s="2" customFormat="1" ht="27" customHeight="1" spans="1:6">
      <c r="A11" s="10">
        <v>8</v>
      </c>
      <c r="B11" s="13" t="s">
        <v>198</v>
      </c>
      <c r="C11" s="9">
        <v>1</v>
      </c>
      <c r="D11" s="12">
        <v>5000</v>
      </c>
      <c r="E11" s="12" t="s">
        <v>199</v>
      </c>
      <c r="F11" s="12">
        <f t="shared" si="0"/>
        <v>5000</v>
      </c>
    </row>
    <row r="12" s="2" customFormat="1" ht="27" customHeight="1" spans="1:6">
      <c r="A12" s="10">
        <v>9</v>
      </c>
      <c r="B12" s="13" t="s">
        <v>200</v>
      </c>
      <c r="C12" s="9">
        <v>1</v>
      </c>
      <c r="D12" s="12">
        <v>10000</v>
      </c>
      <c r="E12" s="12" t="s">
        <v>199</v>
      </c>
      <c r="F12" s="12">
        <f t="shared" si="0"/>
        <v>10000</v>
      </c>
    </row>
    <row r="13" s="2" customFormat="1" ht="27" customHeight="1" spans="1:6">
      <c r="A13" s="10">
        <v>10</v>
      </c>
      <c r="B13" s="13" t="s">
        <v>201</v>
      </c>
      <c r="C13" s="9">
        <v>1</v>
      </c>
      <c r="D13" s="12">
        <v>10000</v>
      </c>
      <c r="E13" s="12" t="s">
        <v>199</v>
      </c>
      <c r="F13" s="12">
        <f t="shared" si="0"/>
        <v>10000</v>
      </c>
    </row>
    <row r="14" s="2" customFormat="1" ht="27" customHeight="1" spans="1:6">
      <c r="A14" s="10">
        <v>11</v>
      </c>
      <c r="B14" s="13" t="s">
        <v>202</v>
      </c>
      <c r="C14" s="9">
        <v>1</v>
      </c>
      <c r="D14" s="12">
        <v>15000</v>
      </c>
      <c r="E14" s="12" t="s">
        <v>199</v>
      </c>
      <c r="F14" s="12">
        <f t="shared" si="0"/>
        <v>15000</v>
      </c>
    </row>
    <row r="15" s="2" customFormat="1" ht="27" customHeight="1" spans="1:6">
      <c r="A15" s="10">
        <v>12</v>
      </c>
      <c r="B15" s="13" t="s">
        <v>203</v>
      </c>
      <c r="C15" s="9">
        <v>1</v>
      </c>
      <c r="D15" s="12">
        <v>4000</v>
      </c>
      <c r="E15" s="12" t="s">
        <v>199</v>
      </c>
      <c r="F15" s="12">
        <f t="shared" si="0"/>
        <v>4000</v>
      </c>
    </row>
    <row r="16" s="2" customFormat="1" ht="27" customHeight="1" spans="1:6">
      <c r="A16" s="10">
        <v>13</v>
      </c>
      <c r="B16" s="13" t="s">
        <v>204</v>
      </c>
      <c r="C16" s="9">
        <v>1</v>
      </c>
      <c r="D16" s="12">
        <v>4000</v>
      </c>
      <c r="E16" s="12" t="s">
        <v>199</v>
      </c>
      <c r="F16" s="12">
        <f t="shared" si="0"/>
        <v>4000</v>
      </c>
    </row>
    <row r="17" s="2" customFormat="1" ht="27" customHeight="1" spans="1:6">
      <c r="A17" s="10">
        <v>14</v>
      </c>
      <c r="B17" s="13" t="s">
        <v>205</v>
      </c>
      <c r="C17" s="9">
        <v>1</v>
      </c>
      <c r="D17" s="12" t="s">
        <v>206</v>
      </c>
      <c r="E17" s="12" t="s">
        <v>195</v>
      </c>
      <c r="F17" s="12">
        <v>300</v>
      </c>
    </row>
    <row r="18" s="2" customFormat="1" ht="27" customHeight="1" spans="1:6">
      <c r="A18" s="10">
        <v>15</v>
      </c>
      <c r="B18" s="13" t="s">
        <v>207</v>
      </c>
      <c r="C18" s="9">
        <v>1</v>
      </c>
      <c r="D18" s="12" t="s">
        <v>208</v>
      </c>
      <c r="E18" s="12" t="s">
        <v>195</v>
      </c>
      <c r="F18" s="12">
        <v>600</v>
      </c>
    </row>
    <row r="19" s="2" customFormat="1" ht="27" customHeight="1" spans="1:6">
      <c r="A19" s="10">
        <v>16</v>
      </c>
      <c r="B19" s="13" t="s">
        <v>209</v>
      </c>
      <c r="C19" s="9">
        <v>1</v>
      </c>
      <c r="D19" s="12" t="s">
        <v>210</v>
      </c>
      <c r="E19" s="12" t="s">
        <v>195</v>
      </c>
      <c r="F19" s="12">
        <v>500</v>
      </c>
    </row>
    <row r="20" s="2" customFormat="1" ht="27" customHeight="1" spans="1:6">
      <c r="A20" s="10">
        <v>17</v>
      </c>
      <c r="B20" s="13" t="s">
        <v>211</v>
      </c>
      <c r="C20" s="9">
        <v>1</v>
      </c>
      <c r="D20" s="12" t="s">
        <v>212</v>
      </c>
      <c r="E20" s="12" t="s">
        <v>195</v>
      </c>
      <c r="F20" s="12">
        <v>1000</v>
      </c>
    </row>
    <row r="21" s="2" customFormat="1" ht="27" customHeight="1" spans="1:6">
      <c r="A21" s="10">
        <v>18</v>
      </c>
      <c r="B21" s="13" t="s">
        <v>213</v>
      </c>
      <c r="C21" s="9">
        <v>1</v>
      </c>
      <c r="D21" s="14" t="s">
        <v>214</v>
      </c>
      <c r="E21" s="12" t="s">
        <v>199</v>
      </c>
      <c r="F21" s="12">
        <v>30</v>
      </c>
    </row>
    <row r="22" s="2" customFormat="1" ht="27" customHeight="1" spans="1:6">
      <c r="A22" s="10">
        <v>19</v>
      </c>
      <c r="B22" s="13" t="s">
        <v>215</v>
      </c>
      <c r="C22" s="9">
        <v>1</v>
      </c>
      <c r="D22" s="12">
        <v>1000</v>
      </c>
      <c r="E22" s="12" t="s">
        <v>199</v>
      </c>
      <c r="F22" s="12">
        <f t="shared" ref="F22:F39" si="1">D22*C22</f>
        <v>1000</v>
      </c>
    </row>
    <row r="23" s="2" customFormat="1" ht="27" customHeight="1" spans="1:6">
      <c r="A23" s="10">
        <v>20</v>
      </c>
      <c r="B23" s="13" t="s">
        <v>191</v>
      </c>
      <c r="C23" s="9">
        <v>1</v>
      </c>
      <c r="D23" s="12">
        <v>800</v>
      </c>
      <c r="E23" s="12" t="s">
        <v>190</v>
      </c>
      <c r="F23" s="12">
        <f t="shared" si="1"/>
        <v>800</v>
      </c>
    </row>
    <row r="24" s="2" customFormat="1" ht="27" customHeight="1" spans="1:6">
      <c r="A24" s="10">
        <v>21</v>
      </c>
      <c r="B24" s="13" t="s">
        <v>216</v>
      </c>
      <c r="C24" s="9">
        <v>1</v>
      </c>
      <c r="D24" s="12" t="s">
        <v>217</v>
      </c>
      <c r="E24" s="12" t="s">
        <v>190</v>
      </c>
      <c r="F24" s="12">
        <v>3500</v>
      </c>
    </row>
    <row r="25" s="2" customFormat="1" ht="27" customHeight="1" spans="1:6">
      <c r="A25" s="10">
        <v>22</v>
      </c>
      <c r="B25" s="13" t="s">
        <v>218</v>
      </c>
      <c r="C25" s="9">
        <v>1</v>
      </c>
      <c r="D25" s="14" t="s">
        <v>219</v>
      </c>
      <c r="E25" s="12" t="s">
        <v>190</v>
      </c>
      <c r="F25" s="12">
        <v>1500</v>
      </c>
    </row>
    <row r="26" s="2" customFormat="1" ht="27" customHeight="1" spans="1:6">
      <c r="A26" s="10">
        <v>23</v>
      </c>
      <c r="B26" s="13"/>
      <c r="C26" s="9"/>
      <c r="D26" s="14"/>
      <c r="E26" s="12"/>
      <c r="F26" s="12"/>
    </row>
    <row r="27" s="2" customFormat="1" ht="27" customHeight="1" spans="1:6">
      <c r="A27" s="10">
        <v>24</v>
      </c>
      <c r="B27" s="13" t="s">
        <v>220</v>
      </c>
      <c r="C27" s="9">
        <v>1</v>
      </c>
      <c r="D27" s="12">
        <v>4000</v>
      </c>
      <c r="E27" s="12" t="s">
        <v>195</v>
      </c>
      <c r="F27" s="12">
        <f t="shared" si="1"/>
        <v>4000</v>
      </c>
    </row>
    <row r="28" s="2" customFormat="1" ht="27" customHeight="1" spans="1:6">
      <c r="A28" s="10">
        <v>25</v>
      </c>
      <c r="B28" s="13" t="s">
        <v>221</v>
      </c>
      <c r="C28" s="9">
        <v>1</v>
      </c>
      <c r="D28" s="12">
        <v>3000</v>
      </c>
      <c r="E28" s="12" t="s">
        <v>195</v>
      </c>
      <c r="F28" s="12">
        <f t="shared" si="1"/>
        <v>3000</v>
      </c>
    </row>
    <row r="29" s="2" customFormat="1" ht="27" customHeight="1" spans="1:6">
      <c r="A29" s="10">
        <v>26</v>
      </c>
      <c r="B29" s="13" t="s">
        <v>197</v>
      </c>
      <c r="C29" s="9">
        <v>1</v>
      </c>
      <c r="D29" s="12">
        <v>600</v>
      </c>
      <c r="E29" s="12" t="s">
        <v>195</v>
      </c>
      <c r="F29" s="12">
        <f t="shared" si="1"/>
        <v>600</v>
      </c>
    </row>
    <row r="30" s="2" customFormat="1" ht="27" customHeight="1" spans="1:6">
      <c r="A30" s="10">
        <v>27</v>
      </c>
      <c r="B30" s="13" t="s">
        <v>222</v>
      </c>
      <c r="C30" s="9">
        <v>1</v>
      </c>
      <c r="D30" s="12">
        <v>600</v>
      </c>
      <c r="E30" s="12" t="s">
        <v>195</v>
      </c>
      <c r="F30" s="12">
        <f t="shared" si="1"/>
        <v>600</v>
      </c>
    </row>
    <row r="31" s="2" customFormat="1" ht="27" customHeight="1" spans="1:6">
      <c r="A31" s="10">
        <v>28</v>
      </c>
      <c r="B31" s="13" t="s">
        <v>198</v>
      </c>
      <c r="C31" s="9">
        <v>1</v>
      </c>
      <c r="D31" s="12">
        <v>1000</v>
      </c>
      <c r="E31" s="12" t="s">
        <v>199</v>
      </c>
      <c r="F31" s="12">
        <f t="shared" si="1"/>
        <v>1000</v>
      </c>
    </row>
    <row r="32" s="2" customFormat="1" ht="27" customHeight="1" spans="1:6">
      <c r="A32" s="10">
        <v>29</v>
      </c>
      <c r="B32" s="13" t="s">
        <v>200</v>
      </c>
      <c r="C32" s="9">
        <v>1</v>
      </c>
      <c r="D32" s="12">
        <v>2000</v>
      </c>
      <c r="E32" s="12" t="s">
        <v>199</v>
      </c>
      <c r="F32" s="12">
        <f t="shared" si="1"/>
        <v>2000</v>
      </c>
    </row>
    <row r="33" s="2" customFormat="1" ht="27" customHeight="1" spans="1:6">
      <c r="A33" s="10">
        <v>30</v>
      </c>
      <c r="B33" s="13" t="s">
        <v>201</v>
      </c>
      <c r="C33" s="9">
        <v>1</v>
      </c>
      <c r="D33" s="14">
        <v>2000</v>
      </c>
      <c r="E33" s="14" t="s">
        <v>199</v>
      </c>
      <c r="F33" s="12">
        <f t="shared" si="1"/>
        <v>2000</v>
      </c>
    </row>
    <row r="34" s="2" customFormat="1" ht="27" customHeight="1" spans="1:6">
      <c r="A34" s="10">
        <v>31</v>
      </c>
      <c r="B34" s="11" t="s">
        <v>202</v>
      </c>
      <c r="C34" s="9">
        <v>1</v>
      </c>
      <c r="D34" s="14">
        <v>3000</v>
      </c>
      <c r="E34" s="14" t="s">
        <v>199</v>
      </c>
      <c r="F34" s="12">
        <f t="shared" si="1"/>
        <v>3000</v>
      </c>
    </row>
    <row r="35" s="2" customFormat="1" ht="27" customHeight="1" spans="1:6">
      <c r="A35" s="10">
        <v>32</v>
      </c>
      <c r="B35" s="11" t="s">
        <v>189</v>
      </c>
      <c r="C35" s="9">
        <v>1</v>
      </c>
      <c r="D35" s="14">
        <v>1500</v>
      </c>
      <c r="E35" s="14" t="s">
        <v>190</v>
      </c>
      <c r="F35" s="12">
        <f t="shared" si="1"/>
        <v>1500</v>
      </c>
    </row>
    <row r="36" ht="14.25" spans="1:6">
      <c r="A36" s="10">
        <v>33</v>
      </c>
      <c r="B36" s="13" t="s">
        <v>223</v>
      </c>
      <c r="C36" s="9">
        <v>1</v>
      </c>
      <c r="D36" s="12">
        <v>2000</v>
      </c>
      <c r="E36" s="12" t="s">
        <v>199</v>
      </c>
      <c r="F36" s="12">
        <f t="shared" si="1"/>
        <v>2000</v>
      </c>
    </row>
    <row r="37" ht="14.25" spans="1:6">
      <c r="A37" s="10">
        <v>34</v>
      </c>
      <c r="B37" s="13" t="s">
        <v>223</v>
      </c>
      <c r="C37" s="9">
        <v>1</v>
      </c>
      <c r="D37" s="14">
        <v>2000</v>
      </c>
      <c r="E37" s="12" t="s">
        <v>199</v>
      </c>
      <c r="F37" s="12">
        <f t="shared" si="1"/>
        <v>2000</v>
      </c>
    </row>
    <row r="38" ht="14.25" spans="1:6">
      <c r="A38" s="10">
        <v>35</v>
      </c>
      <c r="B38" s="13" t="s">
        <v>224</v>
      </c>
      <c r="C38" s="9">
        <v>1</v>
      </c>
      <c r="D38" s="12">
        <v>900</v>
      </c>
      <c r="E38" s="12" t="s">
        <v>225</v>
      </c>
      <c r="F38" s="12">
        <f t="shared" si="1"/>
        <v>900</v>
      </c>
    </row>
    <row r="39" ht="14.25" spans="1:6">
      <c r="A39" s="10">
        <v>36</v>
      </c>
      <c r="B39" s="13" t="s">
        <v>226</v>
      </c>
      <c r="C39" s="9">
        <v>1</v>
      </c>
      <c r="D39" s="12">
        <v>400</v>
      </c>
      <c r="E39" s="12" t="s">
        <v>199</v>
      </c>
      <c r="F39" s="12">
        <f t="shared" si="1"/>
        <v>400</v>
      </c>
    </row>
    <row r="40" ht="42.75" spans="1:6">
      <c r="A40" s="10">
        <v>37</v>
      </c>
      <c r="B40" s="13" t="s">
        <v>227</v>
      </c>
      <c r="C40" s="9">
        <v>1</v>
      </c>
      <c r="D40" s="14" t="s">
        <v>228</v>
      </c>
      <c r="E40" s="12" t="s">
        <v>199</v>
      </c>
      <c r="F40" s="12">
        <v>60</v>
      </c>
    </row>
    <row r="41" spans="1:6">
      <c r="A41" s="10">
        <v>38</v>
      </c>
      <c r="B41" s="13" t="s">
        <v>229</v>
      </c>
      <c r="C41" s="9">
        <v>1</v>
      </c>
      <c r="D41" s="14" t="s">
        <v>230</v>
      </c>
      <c r="E41" s="12" t="s">
        <v>199</v>
      </c>
      <c r="F41" s="12">
        <v>40</v>
      </c>
    </row>
    <row r="42" spans="1:6">
      <c r="A42" s="10">
        <v>39</v>
      </c>
      <c r="B42" s="13"/>
      <c r="C42" s="9"/>
      <c r="D42" s="14"/>
      <c r="E42" s="12"/>
      <c r="F42" s="12"/>
    </row>
    <row r="43" spans="1:6">
      <c r="A43" s="10">
        <v>40</v>
      </c>
      <c r="B43" s="13"/>
      <c r="C43" s="9"/>
      <c r="D43" s="14"/>
      <c r="E43" s="12"/>
      <c r="F43" s="12"/>
    </row>
    <row r="44" ht="42.75" spans="1:6">
      <c r="A44" s="10">
        <v>41</v>
      </c>
      <c r="B44" s="13" t="s">
        <v>231</v>
      </c>
      <c r="C44" s="9">
        <v>1</v>
      </c>
      <c r="D44" s="12">
        <v>200</v>
      </c>
      <c r="E44" s="12" t="s">
        <v>199</v>
      </c>
      <c r="F44" s="12">
        <f t="shared" ref="F44:F48" si="2">D44*C44</f>
        <v>200</v>
      </c>
    </row>
    <row r="45" ht="14.25" spans="1:6">
      <c r="A45" s="10">
        <v>42</v>
      </c>
      <c r="B45" s="13" t="s">
        <v>232</v>
      </c>
      <c r="C45" s="9">
        <v>1</v>
      </c>
      <c r="D45" s="12">
        <v>500</v>
      </c>
      <c r="E45" s="12" t="s">
        <v>199</v>
      </c>
      <c r="F45" s="12">
        <f t="shared" si="2"/>
        <v>500</v>
      </c>
    </row>
    <row r="46" ht="28.5" spans="1:6">
      <c r="A46" s="10">
        <v>43</v>
      </c>
      <c r="B46" s="13" t="s">
        <v>233</v>
      </c>
      <c r="C46" s="9">
        <v>1</v>
      </c>
      <c r="D46" s="12">
        <v>900</v>
      </c>
      <c r="E46" s="12" t="s">
        <v>199</v>
      </c>
      <c r="F46" s="12">
        <f t="shared" si="2"/>
        <v>900</v>
      </c>
    </row>
    <row r="47" ht="42.75" spans="1:6">
      <c r="A47" s="10">
        <v>44</v>
      </c>
      <c r="B47" s="13" t="s">
        <v>234</v>
      </c>
      <c r="C47" s="9">
        <v>1</v>
      </c>
      <c r="D47" s="12">
        <v>1500</v>
      </c>
      <c r="E47" s="12" t="s">
        <v>199</v>
      </c>
      <c r="F47" s="12">
        <f t="shared" si="2"/>
        <v>1500</v>
      </c>
    </row>
    <row r="48" spans="1:6">
      <c r="A48" s="10">
        <v>45</v>
      </c>
      <c r="B48" s="13" t="s">
        <v>235</v>
      </c>
      <c r="C48" s="9">
        <v>1</v>
      </c>
      <c r="D48" s="12">
        <v>1600</v>
      </c>
      <c r="E48" s="12" t="s">
        <v>199</v>
      </c>
      <c r="F48" s="12">
        <f t="shared" si="2"/>
        <v>1600</v>
      </c>
    </row>
    <row r="49" spans="1:6">
      <c r="A49" s="10">
        <v>46</v>
      </c>
      <c r="B49" s="13"/>
      <c r="C49" s="9"/>
      <c r="D49" s="12"/>
      <c r="E49" s="12"/>
      <c r="F49" s="12"/>
    </row>
    <row r="50" ht="42.75" spans="1:6">
      <c r="A50" s="10">
        <v>47</v>
      </c>
      <c r="B50" s="13" t="s">
        <v>236</v>
      </c>
      <c r="C50" s="9">
        <v>1</v>
      </c>
      <c r="D50" s="12">
        <v>2000</v>
      </c>
      <c r="E50" s="12" t="s">
        <v>199</v>
      </c>
      <c r="F50" s="12">
        <f t="shared" ref="F50:F74" si="3">D50*C50</f>
        <v>2000</v>
      </c>
    </row>
    <row r="51" ht="28.5" spans="1:6">
      <c r="A51" s="10">
        <v>48</v>
      </c>
      <c r="B51" s="13" t="s">
        <v>237</v>
      </c>
      <c r="C51" s="9">
        <v>1</v>
      </c>
      <c r="D51" s="12">
        <v>2000</v>
      </c>
      <c r="E51" s="12" t="s">
        <v>199</v>
      </c>
      <c r="F51" s="12">
        <f t="shared" si="3"/>
        <v>2000</v>
      </c>
    </row>
    <row r="52" ht="14.25" spans="1:6">
      <c r="A52" s="10">
        <v>49</v>
      </c>
      <c r="B52" s="13" t="s">
        <v>238</v>
      </c>
      <c r="C52" s="9">
        <v>1</v>
      </c>
      <c r="D52" s="12">
        <v>500</v>
      </c>
      <c r="E52" s="12" t="s">
        <v>199</v>
      </c>
      <c r="F52" s="12">
        <f t="shared" si="3"/>
        <v>500</v>
      </c>
    </row>
    <row r="53" ht="14.25" spans="1:6">
      <c r="A53" s="10">
        <v>50</v>
      </c>
      <c r="B53" s="13" t="s">
        <v>239</v>
      </c>
      <c r="C53" s="9">
        <v>1</v>
      </c>
      <c r="D53" s="12">
        <v>900</v>
      </c>
      <c r="E53" s="12" t="s">
        <v>199</v>
      </c>
      <c r="F53" s="12">
        <f t="shared" si="3"/>
        <v>900</v>
      </c>
    </row>
    <row r="54" ht="14.25" spans="1:6">
      <c r="A54" s="10">
        <v>51</v>
      </c>
      <c r="B54" s="13" t="s">
        <v>240</v>
      </c>
      <c r="C54" s="9">
        <v>1</v>
      </c>
      <c r="D54" s="12">
        <v>4200</v>
      </c>
      <c r="E54" s="12" t="s">
        <v>199</v>
      </c>
      <c r="F54" s="12">
        <f t="shared" si="3"/>
        <v>4200</v>
      </c>
    </row>
    <row r="55" ht="14.25" spans="1:6">
      <c r="A55" s="10">
        <v>52</v>
      </c>
      <c r="B55" s="13" t="s">
        <v>241</v>
      </c>
      <c r="C55" s="9">
        <v>1</v>
      </c>
      <c r="D55" s="12">
        <v>1200</v>
      </c>
      <c r="E55" s="12" t="s">
        <v>199</v>
      </c>
      <c r="F55" s="12">
        <f t="shared" si="3"/>
        <v>1200</v>
      </c>
    </row>
    <row r="56" ht="14.25" spans="1:6">
      <c r="A56" s="10">
        <v>53</v>
      </c>
      <c r="B56" s="13" t="s">
        <v>242</v>
      </c>
      <c r="C56" s="9">
        <v>1</v>
      </c>
      <c r="D56" s="12">
        <v>500</v>
      </c>
      <c r="E56" s="12" t="s">
        <v>199</v>
      </c>
      <c r="F56" s="12">
        <f t="shared" si="3"/>
        <v>500</v>
      </c>
    </row>
    <row r="57" ht="14.25" spans="1:6">
      <c r="A57" s="10">
        <v>54</v>
      </c>
      <c r="B57" s="13" t="s">
        <v>243</v>
      </c>
      <c r="C57" s="9">
        <v>1</v>
      </c>
      <c r="D57" s="12">
        <v>500</v>
      </c>
      <c r="E57" s="12" t="s">
        <v>199</v>
      </c>
      <c r="F57" s="12">
        <f t="shared" si="3"/>
        <v>500</v>
      </c>
    </row>
    <row r="58" ht="14.25" spans="1:6">
      <c r="A58" s="10">
        <v>55</v>
      </c>
      <c r="B58" s="13" t="s">
        <v>244</v>
      </c>
      <c r="C58" s="9">
        <v>1</v>
      </c>
      <c r="D58" s="12">
        <v>500</v>
      </c>
      <c r="E58" s="12" t="s">
        <v>199</v>
      </c>
      <c r="F58" s="12">
        <f t="shared" si="3"/>
        <v>500</v>
      </c>
    </row>
    <row r="59" ht="14.25" spans="1:6">
      <c r="A59" s="10">
        <v>56</v>
      </c>
      <c r="B59" s="13" t="s">
        <v>245</v>
      </c>
      <c r="C59" s="9">
        <v>1</v>
      </c>
      <c r="D59" s="12">
        <v>500</v>
      </c>
      <c r="E59" s="12" t="s">
        <v>199</v>
      </c>
      <c r="F59" s="12">
        <f t="shared" si="3"/>
        <v>500</v>
      </c>
    </row>
    <row r="60" ht="14.25" spans="1:6">
      <c r="A60" s="10">
        <v>57</v>
      </c>
      <c r="B60" s="13" t="s">
        <v>246</v>
      </c>
      <c r="C60" s="9">
        <v>1</v>
      </c>
      <c r="D60" s="12">
        <v>400</v>
      </c>
      <c r="E60" s="12" t="s">
        <v>199</v>
      </c>
      <c r="F60" s="12">
        <f t="shared" si="3"/>
        <v>400</v>
      </c>
    </row>
    <row r="61" ht="14.25" spans="1:6">
      <c r="A61" s="10">
        <v>58</v>
      </c>
      <c r="B61" s="13" t="s">
        <v>247</v>
      </c>
      <c r="C61" s="9">
        <v>1</v>
      </c>
      <c r="D61" s="12">
        <v>500</v>
      </c>
      <c r="E61" s="12" t="s">
        <v>199</v>
      </c>
      <c r="F61" s="12">
        <f t="shared" si="3"/>
        <v>500</v>
      </c>
    </row>
    <row r="62" ht="14.25" spans="1:6">
      <c r="A62" s="10">
        <v>59</v>
      </c>
      <c r="B62" s="13" t="s">
        <v>248</v>
      </c>
      <c r="C62" s="9">
        <v>1</v>
      </c>
      <c r="D62" s="12">
        <v>400</v>
      </c>
      <c r="E62" s="12" t="s">
        <v>199</v>
      </c>
      <c r="F62" s="12">
        <f t="shared" si="3"/>
        <v>400</v>
      </c>
    </row>
    <row r="63" ht="28.5" spans="1:6">
      <c r="A63" s="10">
        <v>60</v>
      </c>
      <c r="B63" s="13" t="s">
        <v>249</v>
      </c>
      <c r="C63" s="9">
        <v>1</v>
      </c>
      <c r="D63" s="12">
        <v>500</v>
      </c>
      <c r="E63" s="12" t="s">
        <v>199</v>
      </c>
      <c r="F63" s="12">
        <f t="shared" si="3"/>
        <v>500</v>
      </c>
    </row>
    <row r="64" ht="14.25" spans="1:6">
      <c r="A64" s="10">
        <v>61</v>
      </c>
      <c r="B64" s="13" t="s">
        <v>250</v>
      </c>
      <c r="C64" s="9">
        <v>1</v>
      </c>
      <c r="D64" s="12">
        <v>400</v>
      </c>
      <c r="E64" s="12" t="s">
        <v>199</v>
      </c>
      <c r="F64" s="12">
        <f t="shared" si="3"/>
        <v>400</v>
      </c>
    </row>
    <row r="65" ht="14.25" spans="1:6">
      <c r="A65" s="10">
        <v>62</v>
      </c>
      <c r="B65" s="13" t="s">
        <v>251</v>
      </c>
      <c r="C65" s="9">
        <v>1</v>
      </c>
      <c r="D65" s="12">
        <v>500</v>
      </c>
      <c r="E65" s="12" t="s">
        <v>199</v>
      </c>
      <c r="F65" s="12">
        <f t="shared" si="3"/>
        <v>500</v>
      </c>
    </row>
    <row r="66" ht="14.25" spans="1:6">
      <c r="A66" s="10">
        <v>63</v>
      </c>
      <c r="B66" s="13" t="s">
        <v>252</v>
      </c>
      <c r="C66" s="9">
        <v>1</v>
      </c>
      <c r="D66" s="12">
        <v>260</v>
      </c>
      <c r="E66" s="12" t="s">
        <v>199</v>
      </c>
      <c r="F66" s="12">
        <f t="shared" si="3"/>
        <v>260</v>
      </c>
    </row>
    <row r="67" ht="28.5" spans="1:6">
      <c r="A67" s="10">
        <v>64</v>
      </c>
      <c r="B67" s="13" t="s">
        <v>253</v>
      </c>
      <c r="C67" s="9">
        <v>1</v>
      </c>
      <c r="D67" s="12">
        <v>900</v>
      </c>
      <c r="E67" s="12" t="s">
        <v>199</v>
      </c>
      <c r="F67" s="12">
        <f t="shared" si="3"/>
        <v>900</v>
      </c>
    </row>
    <row r="68" ht="28.5" spans="1:6">
      <c r="A68" s="10">
        <v>65</v>
      </c>
      <c r="B68" s="13" t="s">
        <v>254</v>
      </c>
      <c r="C68" s="9">
        <v>1</v>
      </c>
      <c r="D68" s="12">
        <v>800</v>
      </c>
      <c r="E68" s="12" t="s">
        <v>199</v>
      </c>
      <c r="F68" s="12">
        <f t="shared" si="3"/>
        <v>800</v>
      </c>
    </row>
    <row r="69" ht="14.25" spans="1:6">
      <c r="A69" s="10">
        <v>66</v>
      </c>
      <c r="B69" s="13" t="s">
        <v>255</v>
      </c>
      <c r="C69" s="9">
        <v>1</v>
      </c>
      <c r="D69" s="12">
        <v>600</v>
      </c>
      <c r="E69" s="12" t="s">
        <v>199</v>
      </c>
      <c r="F69" s="12">
        <f t="shared" si="3"/>
        <v>600</v>
      </c>
    </row>
    <row r="70" ht="14.25" spans="1:6">
      <c r="A70" s="10">
        <v>67</v>
      </c>
      <c r="B70" s="13" t="s">
        <v>256</v>
      </c>
      <c r="C70" s="9">
        <v>1</v>
      </c>
      <c r="D70" s="12">
        <v>500</v>
      </c>
      <c r="E70" s="12" t="s">
        <v>199</v>
      </c>
      <c r="F70" s="12">
        <f t="shared" si="3"/>
        <v>500</v>
      </c>
    </row>
    <row r="71" ht="14.25" spans="1:6">
      <c r="A71" s="10">
        <v>68</v>
      </c>
      <c r="B71" s="13" t="s">
        <v>257</v>
      </c>
      <c r="C71" s="9">
        <v>1</v>
      </c>
      <c r="D71" s="12">
        <v>150</v>
      </c>
      <c r="E71" s="12" t="s">
        <v>199</v>
      </c>
      <c r="F71" s="12">
        <f t="shared" si="3"/>
        <v>150</v>
      </c>
    </row>
    <row r="72" ht="14.25" spans="1:6">
      <c r="A72" s="10">
        <v>69</v>
      </c>
      <c r="B72" s="13" t="s">
        <v>258</v>
      </c>
      <c r="C72" s="9">
        <v>1</v>
      </c>
      <c r="D72" s="12">
        <v>150</v>
      </c>
      <c r="E72" s="12" t="s">
        <v>199</v>
      </c>
      <c r="F72" s="12">
        <f t="shared" si="3"/>
        <v>150</v>
      </c>
    </row>
    <row r="73" ht="14.25" spans="1:6">
      <c r="A73" s="10">
        <v>70</v>
      </c>
      <c r="B73" s="13" t="s">
        <v>259</v>
      </c>
      <c r="C73" s="9">
        <v>1</v>
      </c>
      <c r="D73" s="12">
        <v>300</v>
      </c>
      <c r="E73" s="12" t="s">
        <v>199</v>
      </c>
      <c r="F73" s="12">
        <f t="shared" si="3"/>
        <v>300</v>
      </c>
    </row>
    <row r="74" ht="14.25" spans="1:6">
      <c r="A74" s="10">
        <v>71</v>
      </c>
      <c r="B74" s="13" t="s">
        <v>260</v>
      </c>
      <c r="C74" s="9">
        <v>1</v>
      </c>
      <c r="D74" s="12">
        <v>80</v>
      </c>
      <c r="E74" s="12" t="s">
        <v>199</v>
      </c>
      <c r="F74" s="12">
        <f t="shared" si="3"/>
        <v>80</v>
      </c>
    </row>
    <row r="75" ht="42.75" spans="1:6">
      <c r="A75" s="10">
        <v>72</v>
      </c>
      <c r="B75" s="13" t="s">
        <v>261</v>
      </c>
      <c r="C75" s="9">
        <v>1</v>
      </c>
      <c r="D75" s="14" t="s">
        <v>262</v>
      </c>
      <c r="E75" s="12" t="s">
        <v>199</v>
      </c>
      <c r="F75" s="12">
        <v>200</v>
      </c>
    </row>
    <row r="76" ht="14.25" spans="1:6">
      <c r="A76" s="10">
        <v>73</v>
      </c>
      <c r="B76" s="13" t="s">
        <v>263</v>
      </c>
      <c r="C76" s="9">
        <v>1</v>
      </c>
      <c r="D76" s="12">
        <v>520</v>
      </c>
      <c r="E76" s="12" t="s">
        <v>199</v>
      </c>
      <c r="F76" s="12">
        <f t="shared" ref="F76:F139" si="4">D76*C76</f>
        <v>520</v>
      </c>
    </row>
    <row r="77" ht="14.25" spans="1:6">
      <c r="A77" s="10">
        <v>74</v>
      </c>
      <c r="B77" s="13" t="s">
        <v>264</v>
      </c>
      <c r="C77" s="9">
        <v>1</v>
      </c>
      <c r="D77" s="12">
        <v>5000</v>
      </c>
      <c r="E77" s="12" t="s">
        <v>199</v>
      </c>
      <c r="F77" s="12">
        <f t="shared" si="4"/>
        <v>5000</v>
      </c>
    </row>
    <row r="78" ht="14.25" spans="1:6">
      <c r="A78" s="10">
        <v>75</v>
      </c>
      <c r="B78" s="13" t="s">
        <v>223</v>
      </c>
      <c r="C78" s="9">
        <v>1</v>
      </c>
      <c r="D78" s="12">
        <v>2000</v>
      </c>
      <c r="E78" s="12" t="s">
        <v>199</v>
      </c>
      <c r="F78" s="12">
        <f t="shared" si="4"/>
        <v>2000</v>
      </c>
    </row>
    <row r="79" ht="14.25" spans="1:6">
      <c r="A79" s="10">
        <v>76</v>
      </c>
      <c r="B79" s="13" t="s">
        <v>265</v>
      </c>
      <c r="C79" s="9">
        <v>1</v>
      </c>
      <c r="D79" s="12">
        <v>8000</v>
      </c>
      <c r="E79" s="12" t="s">
        <v>199</v>
      </c>
      <c r="F79" s="12">
        <f t="shared" si="4"/>
        <v>8000</v>
      </c>
    </row>
    <row r="80" ht="14.25" spans="1:6">
      <c r="A80" s="10">
        <v>77</v>
      </c>
      <c r="B80" s="13" t="s">
        <v>266</v>
      </c>
      <c r="C80" s="9">
        <v>1</v>
      </c>
      <c r="D80" s="12">
        <v>13000</v>
      </c>
      <c r="E80" s="12" t="s">
        <v>199</v>
      </c>
      <c r="F80" s="12">
        <f t="shared" si="4"/>
        <v>13000</v>
      </c>
    </row>
    <row r="81" ht="14.25" spans="1:6">
      <c r="A81" s="10">
        <v>78</v>
      </c>
      <c r="B81" s="13" t="s">
        <v>267</v>
      </c>
      <c r="C81" s="9">
        <v>1</v>
      </c>
      <c r="D81" s="12">
        <v>250</v>
      </c>
      <c r="E81" s="12" t="s">
        <v>199</v>
      </c>
      <c r="F81" s="12">
        <f t="shared" si="4"/>
        <v>250</v>
      </c>
    </row>
    <row r="82" ht="14.25" spans="1:6">
      <c r="A82" s="10">
        <v>79</v>
      </c>
      <c r="B82" s="13" t="s">
        <v>268</v>
      </c>
      <c r="C82" s="9">
        <v>1</v>
      </c>
      <c r="D82" s="12">
        <v>8320</v>
      </c>
      <c r="E82" s="12" t="s">
        <v>199</v>
      </c>
      <c r="F82" s="12">
        <f t="shared" si="4"/>
        <v>8320</v>
      </c>
    </row>
    <row r="83" ht="28.5" spans="1:6">
      <c r="A83" s="10">
        <v>80</v>
      </c>
      <c r="B83" s="13" t="s">
        <v>269</v>
      </c>
      <c r="C83" s="9">
        <v>1</v>
      </c>
      <c r="D83" s="12">
        <v>8320</v>
      </c>
      <c r="E83" s="12" t="s">
        <v>199</v>
      </c>
      <c r="F83" s="12">
        <f t="shared" si="4"/>
        <v>8320</v>
      </c>
    </row>
    <row r="84" ht="14.25" spans="1:6">
      <c r="A84" s="10">
        <v>81</v>
      </c>
      <c r="B84" s="13" t="s">
        <v>270</v>
      </c>
      <c r="C84" s="9">
        <v>1</v>
      </c>
      <c r="D84" s="12">
        <v>900</v>
      </c>
      <c r="E84" s="12" t="s">
        <v>199</v>
      </c>
      <c r="F84" s="12">
        <f t="shared" si="4"/>
        <v>900</v>
      </c>
    </row>
    <row r="85" ht="28.5" spans="1:6">
      <c r="A85" s="10">
        <v>82</v>
      </c>
      <c r="B85" s="13" t="s">
        <v>271</v>
      </c>
      <c r="C85" s="9">
        <v>1</v>
      </c>
      <c r="D85" s="12">
        <v>1500</v>
      </c>
      <c r="E85" s="12" t="s">
        <v>199</v>
      </c>
      <c r="F85" s="12">
        <f t="shared" si="4"/>
        <v>1500</v>
      </c>
    </row>
    <row r="86" ht="28.5" spans="1:6">
      <c r="A86" s="10">
        <v>83</v>
      </c>
      <c r="B86" s="13" t="s">
        <v>272</v>
      </c>
      <c r="C86" s="9">
        <v>1</v>
      </c>
      <c r="D86" s="12">
        <v>2000</v>
      </c>
      <c r="E86" s="12" t="s">
        <v>199</v>
      </c>
      <c r="F86" s="12">
        <f t="shared" si="4"/>
        <v>2000</v>
      </c>
    </row>
    <row r="87" ht="28.5" spans="1:6">
      <c r="A87" s="10">
        <v>84</v>
      </c>
      <c r="B87" s="13" t="s">
        <v>273</v>
      </c>
      <c r="C87" s="9">
        <v>1</v>
      </c>
      <c r="D87" s="12">
        <v>2000</v>
      </c>
      <c r="E87" s="12" t="s">
        <v>199</v>
      </c>
      <c r="F87" s="12">
        <f t="shared" si="4"/>
        <v>2000</v>
      </c>
    </row>
    <row r="88" ht="14.25" spans="1:6">
      <c r="A88" s="10">
        <v>85</v>
      </c>
      <c r="B88" s="13" t="s">
        <v>274</v>
      </c>
      <c r="C88" s="9">
        <v>1</v>
      </c>
      <c r="D88" s="12">
        <v>900</v>
      </c>
      <c r="E88" s="12" t="s">
        <v>199</v>
      </c>
      <c r="F88" s="12">
        <f t="shared" si="4"/>
        <v>900</v>
      </c>
    </row>
    <row r="89" ht="14.25" spans="1:6">
      <c r="A89" s="10">
        <v>86</v>
      </c>
      <c r="B89" s="13" t="s">
        <v>275</v>
      </c>
      <c r="C89" s="9">
        <v>1</v>
      </c>
      <c r="D89" s="12">
        <v>8350</v>
      </c>
      <c r="E89" s="12" t="s">
        <v>199</v>
      </c>
      <c r="F89" s="12">
        <f t="shared" si="4"/>
        <v>8350</v>
      </c>
    </row>
    <row r="90" ht="14.25" spans="1:6">
      <c r="A90" s="10">
        <v>87</v>
      </c>
      <c r="B90" s="13" t="s">
        <v>276</v>
      </c>
      <c r="C90" s="9">
        <v>1</v>
      </c>
      <c r="D90" s="12">
        <v>500</v>
      </c>
      <c r="E90" s="12" t="s">
        <v>199</v>
      </c>
      <c r="F90" s="12">
        <f t="shared" si="4"/>
        <v>500</v>
      </c>
    </row>
    <row r="91" ht="14.25" spans="1:6">
      <c r="A91" s="10">
        <v>88</v>
      </c>
      <c r="B91" s="13" t="s">
        <v>277</v>
      </c>
      <c r="C91" s="9">
        <v>1</v>
      </c>
      <c r="D91" s="12">
        <v>480</v>
      </c>
      <c r="E91" s="12" t="s">
        <v>199</v>
      </c>
      <c r="F91" s="12">
        <f t="shared" si="4"/>
        <v>480</v>
      </c>
    </row>
    <row r="92" ht="14.25" spans="1:6">
      <c r="A92" s="10">
        <v>89</v>
      </c>
      <c r="B92" s="13" t="s">
        <v>278</v>
      </c>
      <c r="C92" s="9">
        <v>1</v>
      </c>
      <c r="D92" s="12">
        <v>700</v>
      </c>
      <c r="E92" s="12" t="s">
        <v>199</v>
      </c>
      <c r="F92" s="12">
        <f t="shared" si="4"/>
        <v>700</v>
      </c>
    </row>
    <row r="93" ht="14.25" spans="1:6">
      <c r="A93" s="10">
        <v>90</v>
      </c>
      <c r="B93" s="13" t="s">
        <v>279</v>
      </c>
      <c r="C93" s="9">
        <v>1</v>
      </c>
      <c r="D93" s="12">
        <v>1500</v>
      </c>
      <c r="E93" s="12" t="s">
        <v>199</v>
      </c>
      <c r="F93" s="12">
        <f t="shared" si="4"/>
        <v>1500</v>
      </c>
    </row>
    <row r="94" ht="57" spans="1:6">
      <c r="A94" s="10">
        <v>91</v>
      </c>
      <c r="B94" s="11" t="s">
        <v>280</v>
      </c>
      <c r="C94" s="9">
        <v>1</v>
      </c>
      <c r="D94" s="12">
        <v>10000</v>
      </c>
      <c r="E94" s="12" t="s">
        <v>225</v>
      </c>
      <c r="F94" s="12">
        <f t="shared" si="4"/>
        <v>10000</v>
      </c>
    </row>
    <row r="95" ht="28.5" spans="1:6">
      <c r="A95" s="10">
        <v>92</v>
      </c>
      <c r="B95" s="13" t="s">
        <v>281</v>
      </c>
      <c r="C95" s="9">
        <v>1</v>
      </c>
      <c r="D95" s="12">
        <v>10800</v>
      </c>
      <c r="E95" s="12" t="s">
        <v>225</v>
      </c>
      <c r="F95" s="12">
        <f t="shared" si="4"/>
        <v>10800</v>
      </c>
    </row>
    <row r="96" ht="28.5" spans="1:6">
      <c r="A96" s="10">
        <v>93</v>
      </c>
      <c r="B96" s="13" t="s">
        <v>282</v>
      </c>
      <c r="C96" s="9">
        <v>1</v>
      </c>
      <c r="D96" s="12">
        <v>18000</v>
      </c>
      <c r="E96" s="12" t="s">
        <v>225</v>
      </c>
      <c r="F96" s="12">
        <f t="shared" si="4"/>
        <v>18000</v>
      </c>
    </row>
    <row r="97" ht="42.75" spans="1:6">
      <c r="A97" s="10">
        <v>94</v>
      </c>
      <c r="B97" s="13" t="s">
        <v>283</v>
      </c>
      <c r="C97" s="9">
        <v>1</v>
      </c>
      <c r="D97" s="12">
        <v>23200</v>
      </c>
      <c r="E97" s="12" t="s">
        <v>225</v>
      </c>
      <c r="F97" s="12">
        <f t="shared" si="4"/>
        <v>23200</v>
      </c>
    </row>
    <row r="98" ht="42.75" spans="1:6">
      <c r="A98" s="10">
        <v>95</v>
      </c>
      <c r="B98" s="13" t="s">
        <v>284</v>
      </c>
      <c r="C98" s="9">
        <v>1</v>
      </c>
      <c r="D98" s="12">
        <v>29400</v>
      </c>
      <c r="E98" s="12" t="s">
        <v>225</v>
      </c>
      <c r="F98" s="12">
        <f t="shared" si="4"/>
        <v>29400</v>
      </c>
    </row>
    <row r="99" ht="28.5" spans="1:6">
      <c r="A99" s="10">
        <v>96</v>
      </c>
      <c r="B99" s="13" t="s">
        <v>285</v>
      </c>
      <c r="C99" s="9">
        <v>1</v>
      </c>
      <c r="D99" s="12">
        <v>17500</v>
      </c>
      <c r="E99" s="12" t="s">
        <v>225</v>
      </c>
      <c r="F99" s="12">
        <f t="shared" si="4"/>
        <v>17500</v>
      </c>
    </row>
    <row r="100" ht="28.5" spans="1:6">
      <c r="A100" s="10">
        <v>97</v>
      </c>
      <c r="B100" s="13" t="s">
        <v>286</v>
      </c>
      <c r="C100" s="9">
        <v>1</v>
      </c>
      <c r="D100" s="12">
        <v>16900</v>
      </c>
      <c r="E100" s="12" t="s">
        <v>225</v>
      </c>
      <c r="F100" s="12">
        <f t="shared" si="4"/>
        <v>16900</v>
      </c>
    </row>
    <row r="101" ht="14.25" spans="1:6">
      <c r="A101" s="10">
        <v>98</v>
      </c>
      <c r="B101" s="13" t="s">
        <v>287</v>
      </c>
      <c r="C101" s="9">
        <v>1</v>
      </c>
      <c r="D101" s="12">
        <v>10000</v>
      </c>
      <c r="E101" s="12" t="s">
        <v>225</v>
      </c>
      <c r="F101" s="12">
        <f t="shared" si="4"/>
        <v>10000</v>
      </c>
    </row>
    <row r="102" ht="14.25" spans="1:6">
      <c r="A102" s="10">
        <v>99</v>
      </c>
      <c r="B102" s="13" t="s">
        <v>288</v>
      </c>
      <c r="C102" s="9">
        <v>1</v>
      </c>
      <c r="D102" s="12">
        <v>10000</v>
      </c>
      <c r="E102" s="12" t="s">
        <v>225</v>
      </c>
      <c r="F102" s="12">
        <f t="shared" si="4"/>
        <v>10000</v>
      </c>
    </row>
    <row r="103" ht="14.25" spans="1:6">
      <c r="A103" s="10">
        <v>100</v>
      </c>
      <c r="B103" s="13" t="s">
        <v>289</v>
      </c>
      <c r="C103" s="9">
        <v>1</v>
      </c>
      <c r="D103" s="12">
        <v>10000</v>
      </c>
      <c r="E103" s="12" t="s">
        <v>225</v>
      </c>
      <c r="F103" s="12">
        <f t="shared" si="4"/>
        <v>10000</v>
      </c>
    </row>
    <row r="104" ht="14.25" spans="1:6">
      <c r="A104" s="10">
        <v>101</v>
      </c>
      <c r="B104" s="13" t="s">
        <v>290</v>
      </c>
      <c r="C104" s="9">
        <v>1</v>
      </c>
      <c r="D104" s="12">
        <v>10000</v>
      </c>
      <c r="E104" s="12" t="s">
        <v>225</v>
      </c>
      <c r="F104" s="12">
        <f t="shared" si="4"/>
        <v>10000</v>
      </c>
    </row>
    <row r="105" ht="14.25" spans="1:6">
      <c r="A105" s="10">
        <v>102</v>
      </c>
      <c r="B105" s="13" t="s">
        <v>291</v>
      </c>
      <c r="C105" s="9">
        <v>1</v>
      </c>
      <c r="D105" s="12">
        <v>2000</v>
      </c>
      <c r="E105" s="12" t="s">
        <v>199</v>
      </c>
      <c r="F105" s="12">
        <f t="shared" si="4"/>
        <v>2000</v>
      </c>
    </row>
    <row r="106" ht="14.25" spans="1:6">
      <c r="A106" s="10">
        <v>103</v>
      </c>
      <c r="B106" s="13" t="s">
        <v>292</v>
      </c>
      <c r="C106" s="9">
        <v>1</v>
      </c>
      <c r="D106" s="12">
        <v>600</v>
      </c>
      <c r="E106" s="12" t="s">
        <v>199</v>
      </c>
      <c r="F106" s="12">
        <f t="shared" si="4"/>
        <v>600</v>
      </c>
    </row>
    <row r="107" ht="14.25" spans="1:6">
      <c r="A107" s="10">
        <v>104</v>
      </c>
      <c r="B107" s="13" t="s">
        <v>293</v>
      </c>
      <c r="C107" s="9">
        <v>1</v>
      </c>
      <c r="D107" s="12">
        <v>450</v>
      </c>
      <c r="E107" s="12" t="s">
        <v>199</v>
      </c>
      <c r="F107" s="12">
        <f t="shared" si="4"/>
        <v>450</v>
      </c>
    </row>
    <row r="108" ht="14.25" spans="1:6">
      <c r="A108" s="10">
        <v>105</v>
      </c>
      <c r="B108" s="13" t="s">
        <v>294</v>
      </c>
      <c r="C108" s="9">
        <v>1</v>
      </c>
      <c r="D108" s="12">
        <v>450</v>
      </c>
      <c r="E108" s="12" t="s">
        <v>199</v>
      </c>
      <c r="F108" s="12">
        <f t="shared" si="4"/>
        <v>450</v>
      </c>
    </row>
    <row r="109" ht="14.25" spans="1:6">
      <c r="A109" s="10">
        <v>106</v>
      </c>
      <c r="B109" s="13" t="s">
        <v>295</v>
      </c>
      <c r="C109" s="9">
        <v>1</v>
      </c>
      <c r="D109" s="12">
        <v>800</v>
      </c>
      <c r="E109" s="12" t="s">
        <v>199</v>
      </c>
      <c r="F109" s="12">
        <f t="shared" si="4"/>
        <v>800</v>
      </c>
    </row>
    <row r="110" ht="14.25" spans="1:6">
      <c r="A110" s="10">
        <v>107</v>
      </c>
      <c r="B110" s="15" t="s">
        <v>296</v>
      </c>
      <c r="C110" s="9">
        <v>1</v>
      </c>
      <c r="D110" s="12">
        <v>250</v>
      </c>
      <c r="E110" s="12" t="s">
        <v>199</v>
      </c>
      <c r="F110" s="12">
        <f t="shared" si="4"/>
        <v>250</v>
      </c>
    </row>
    <row r="111" ht="14.25" spans="1:6">
      <c r="A111" s="10">
        <v>108</v>
      </c>
      <c r="B111" s="13" t="s">
        <v>297</v>
      </c>
      <c r="C111" s="9">
        <v>1</v>
      </c>
      <c r="D111" s="12">
        <v>500</v>
      </c>
      <c r="E111" s="12" t="s">
        <v>199</v>
      </c>
      <c r="F111" s="12">
        <f t="shared" si="4"/>
        <v>500</v>
      </c>
    </row>
    <row r="112" ht="14.25" spans="1:6">
      <c r="A112" s="10">
        <v>109</v>
      </c>
      <c r="B112" s="13" t="s">
        <v>298</v>
      </c>
      <c r="C112" s="9">
        <v>1</v>
      </c>
      <c r="D112" s="12">
        <v>500</v>
      </c>
      <c r="E112" s="12" t="s">
        <v>199</v>
      </c>
      <c r="F112" s="12">
        <f t="shared" si="4"/>
        <v>500</v>
      </c>
    </row>
    <row r="113" ht="28.5" spans="1:6">
      <c r="A113" s="10">
        <v>110</v>
      </c>
      <c r="B113" s="13" t="s">
        <v>299</v>
      </c>
      <c r="C113" s="9">
        <v>1</v>
      </c>
      <c r="D113" s="12">
        <v>400</v>
      </c>
      <c r="E113" s="12" t="s">
        <v>199</v>
      </c>
      <c r="F113" s="12">
        <f t="shared" si="4"/>
        <v>400</v>
      </c>
    </row>
    <row r="114" ht="14.25" spans="1:6">
      <c r="A114" s="10">
        <v>111</v>
      </c>
      <c r="B114" s="13" t="s">
        <v>300</v>
      </c>
      <c r="C114" s="9">
        <v>1</v>
      </c>
      <c r="D114" s="12">
        <v>450</v>
      </c>
      <c r="E114" s="12" t="s">
        <v>199</v>
      </c>
      <c r="F114" s="12">
        <f t="shared" si="4"/>
        <v>450</v>
      </c>
    </row>
    <row r="115" ht="14.25" spans="1:6">
      <c r="A115" s="10">
        <v>112</v>
      </c>
      <c r="B115" s="13" t="s">
        <v>301</v>
      </c>
      <c r="C115" s="9">
        <v>1</v>
      </c>
      <c r="D115" s="12">
        <v>450</v>
      </c>
      <c r="E115" s="12" t="s">
        <v>199</v>
      </c>
      <c r="F115" s="12">
        <f t="shared" si="4"/>
        <v>450</v>
      </c>
    </row>
    <row r="116" ht="14.25" spans="1:6">
      <c r="A116" s="10">
        <v>113</v>
      </c>
      <c r="B116" s="13" t="s">
        <v>302</v>
      </c>
      <c r="C116" s="9">
        <v>1</v>
      </c>
      <c r="D116" s="12">
        <v>450</v>
      </c>
      <c r="E116" s="12" t="s">
        <v>199</v>
      </c>
      <c r="F116" s="12">
        <f t="shared" si="4"/>
        <v>450</v>
      </c>
    </row>
    <row r="117" ht="14.25" spans="1:6">
      <c r="A117" s="10">
        <v>114</v>
      </c>
      <c r="B117" s="13" t="s">
        <v>303</v>
      </c>
      <c r="C117" s="9">
        <v>1</v>
      </c>
      <c r="D117" s="12">
        <v>500</v>
      </c>
      <c r="E117" s="12" t="s">
        <v>199</v>
      </c>
      <c r="F117" s="12">
        <f t="shared" si="4"/>
        <v>500</v>
      </c>
    </row>
    <row r="118" ht="14.25" spans="1:6">
      <c r="A118" s="10">
        <v>115</v>
      </c>
      <c r="B118" s="13" t="s">
        <v>304</v>
      </c>
      <c r="C118" s="9">
        <v>1</v>
      </c>
      <c r="D118" s="12">
        <v>500</v>
      </c>
      <c r="E118" s="12" t="s">
        <v>199</v>
      </c>
      <c r="F118" s="12">
        <f t="shared" si="4"/>
        <v>500</v>
      </c>
    </row>
    <row r="119" ht="14.25" spans="1:6">
      <c r="A119" s="10">
        <v>116</v>
      </c>
      <c r="B119" s="13" t="s">
        <v>305</v>
      </c>
      <c r="C119" s="9">
        <v>1</v>
      </c>
      <c r="D119" s="12">
        <v>5000</v>
      </c>
      <c r="E119" s="12" t="s">
        <v>199</v>
      </c>
      <c r="F119" s="12">
        <f t="shared" si="4"/>
        <v>5000</v>
      </c>
    </row>
    <row r="120" ht="14.25" spans="1:6">
      <c r="A120" s="10">
        <v>117</v>
      </c>
      <c r="B120" s="13" t="s">
        <v>306</v>
      </c>
      <c r="C120" s="9">
        <v>1</v>
      </c>
      <c r="D120" s="12">
        <v>1080</v>
      </c>
      <c r="E120" s="12" t="s">
        <v>199</v>
      </c>
      <c r="F120" s="12">
        <f t="shared" si="4"/>
        <v>1080</v>
      </c>
    </row>
    <row r="121" ht="14.25" spans="1:6">
      <c r="A121" s="10">
        <v>118</v>
      </c>
      <c r="B121" s="13" t="s">
        <v>307</v>
      </c>
      <c r="C121" s="9">
        <v>1</v>
      </c>
      <c r="D121" s="12">
        <v>450</v>
      </c>
      <c r="E121" s="12" t="s">
        <v>199</v>
      </c>
      <c r="F121" s="12">
        <f t="shared" si="4"/>
        <v>450</v>
      </c>
    </row>
    <row r="122" ht="14.25" spans="1:6">
      <c r="A122" s="10">
        <v>119</v>
      </c>
      <c r="B122" s="13" t="s">
        <v>308</v>
      </c>
      <c r="C122" s="9">
        <v>1</v>
      </c>
      <c r="D122" s="12">
        <v>450</v>
      </c>
      <c r="E122" s="12" t="s">
        <v>199</v>
      </c>
      <c r="F122" s="12">
        <f t="shared" si="4"/>
        <v>450</v>
      </c>
    </row>
    <row r="123" ht="14.25" spans="1:6">
      <c r="A123" s="10">
        <v>120</v>
      </c>
      <c r="B123" s="13" t="s">
        <v>309</v>
      </c>
      <c r="C123" s="9">
        <v>1</v>
      </c>
      <c r="D123" s="12">
        <v>100</v>
      </c>
      <c r="E123" s="12" t="s">
        <v>310</v>
      </c>
      <c r="F123" s="12">
        <f t="shared" si="4"/>
        <v>100</v>
      </c>
    </row>
    <row r="124" ht="14.25" spans="1:6">
      <c r="A124" s="10">
        <v>121</v>
      </c>
      <c r="B124" s="13" t="s">
        <v>311</v>
      </c>
      <c r="C124" s="9">
        <v>1</v>
      </c>
      <c r="D124" s="12">
        <v>100</v>
      </c>
      <c r="E124" s="12" t="s">
        <v>199</v>
      </c>
      <c r="F124" s="12">
        <f t="shared" si="4"/>
        <v>100</v>
      </c>
    </row>
    <row r="125" ht="14.25" spans="1:6">
      <c r="A125" s="10">
        <v>122</v>
      </c>
      <c r="B125" s="13" t="s">
        <v>312</v>
      </c>
      <c r="C125" s="9">
        <v>1</v>
      </c>
      <c r="D125" s="12">
        <v>100</v>
      </c>
      <c r="E125" s="12" t="s">
        <v>199</v>
      </c>
      <c r="F125" s="12">
        <f t="shared" si="4"/>
        <v>100</v>
      </c>
    </row>
    <row r="126" ht="14.25" spans="1:6">
      <c r="A126" s="10">
        <v>123</v>
      </c>
      <c r="B126" s="13" t="s">
        <v>313</v>
      </c>
      <c r="C126" s="9">
        <v>1</v>
      </c>
      <c r="D126" s="12">
        <v>240</v>
      </c>
      <c r="E126" s="12" t="s">
        <v>199</v>
      </c>
      <c r="F126" s="12">
        <f t="shared" si="4"/>
        <v>240</v>
      </c>
    </row>
    <row r="127" ht="14.25" spans="1:6">
      <c r="A127" s="10">
        <v>124</v>
      </c>
      <c r="B127" s="13" t="s">
        <v>314</v>
      </c>
      <c r="C127" s="9">
        <v>1</v>
      </c>
      <c r="D127" s="12">
        <v>500</v>
      </c>
      <c r="E127" s="12" t="s">
        <v>199</v>
      </c>
      <c r="F127" s="12">
        <f t="shared" si="4"/>
        <v>500</v>
      </c>
    </row>
    <row r="128" ht="14.25" spans="1:6">
      <c r="A128" s="10">
        <v>125</v>
      </c>
      <c r="B128" s="13" t="s">
        <v>315</v>
      </c>
      <c r="C128" s="9">
        <v>1</v>
      </c>
      <c r="D128" s="12">
        <v>500</v>
      </c>
      <c r="E128" s="12" t="s">
        <v>199</v>
      </c>
      <c r="F128" s="12">
        <f t="shared" si="4"/>
        <v>500</v>
      </c>
    </row>
    <row r="129" ht="14.25" spans="1:6">
      <c r="A129" s="10">
        <v>126</v>
      </c>
      <c r="B129" s="13" t="s">
        <v>316</v>
      </c>
      <c r="C129" s="9">
        <v>1</v>
      </c>
      <c r="D129" s="12">
        <v>600</v>
      </c>
      <c r="E129" s="12" t="s">
        <v>199</v>
      </c>
      <c r="F129" s="12">
        <f t="shared" si="4"/>
        <v>600</v>
      </c>
    </row>
    <row r="130" ht="14.25" spans="1:6">
      <c r="A130" s="10">
        <v>127</v>
      </c>
      <c r="B130" s="13" t="s">
        <v>317</v>
      </c>
      <c r="C130" s="9">
        <v>1</v>
      </c>
      <c r="D130" s="12">
        <v>300</v>
      </c>
      <c r="E130" s="12" t="s">
        <v>199</v>
      </c>
      <c r="F130" s="12">
        <f t="shared" si="4"/>
        <v>300</v>
      </c>
    </row>
    <row r="131" ht="14.25" spans="1:6">
      <c r="A131" s="10">
        <v>128</v>
      </c>
      <c r="B131" s="13" t="s">
        <v>318</v>
      </c>
      <c r="C131" s="9">
        <v>1</v>
      </c>
      <c r="D131" s="12">
        <v>2500</v>
      </c>
      <c r="E131" s="12" t="s">
        <v>199</v>
      </c>
      <c r="F131" s="12">
        <f t="shared" si="4"/>
        <v>2500</v>
      </c>
    </row>
    <row r="132" ht="14.25" spans="1:6">
      <c r="A132" s="10">
        <v>129</v>
      </c>
      <c r="B132" s="13" t="s">
        <v>319</v>
      </c>
      <c r="C132" s="9">
        <v>1</v>
      </c>
      <c r="D132" s="12">
        <v>2500</v>
      </c>
      <c r="E132" s="12" t="s">
        <v>199</v>
      </c>
      <c r="F132" s="12">
        <f t="shared" si="4"/>
        <v>2500</v>
      </c>
    </row>
    <row r="133" ht="14.25" spans="1:6">
      <c r="A133" s="10">
        <v>130</v>
      </c>
      <c r="B133" s="13" t="s">
        <v>320</v>
      </c>
      <c r="C133" s="9">
        <v>1</v>
      </c>
      <c r="D133" s="12">
        <v>2500</v>
      </c>
      <c r="E133" s="12" t="s">
        <v>199</v>
      </c>
      <c r="F133" s="12">
        <f t="shared" si="4"/>
        <v>2500</v>
      </c>
    </row>
    <row r="134" ht="14.25" spans="1:6">
      <c r="A134" s="10">
        <v>131</v>
      </c>
      <c r="B134" s="13" t="s">
        <v>291</v>
      </c>
      <c r="C134" s="9">
        <v>1</v>
      </c>
      <c r="D134" s="12">
        <v>2000</v>
      </c>
      <c r="E134" s="12" t="s">
        <v>199</v>
      </c>
      <c r="F134" s="12">
        <f t="shared" si="4"/>
        <v>2000</v>
      </c>
    </row>
    <row r="135" ht="14.25" spans="1:6">
      <c r="A135" s="10">
        <v>132</v>
      </c>
      <c r="B135" s="13" t="s">
        <v>292</v>
      </c>
      <c r="C135" s="9">
        <v>1</v>
      </c>
      <c r="D135" s="12">
        <v>600</v>
      </c>
      <c r="E135" s="12" t="s">
        <v>199</v>
      </c>
      <c r="F135" s="12">
        <f t="shared" si="4"/>
        <v>600</v>
      </c>
    </row>
    <row r="136" ht="14.25" spans="1:6">
      <c r="A136" s="10">
        <v>133</v>
      </c>
      <c r="B136" s="13" t="s">
        <v>293</v>
      </c>
      <c r="C136" s="9">
        <v>1</v>
      </c>
      <c r="D136" s="12">
        <v>450</v>
      </c>
      <c r="E136" s="12" t="s">
        <v>199</v>
      </c>
      <c r="F136" s="12">
        <f t="shared" si="4"/>
        <v>450</v>
      </c>
    </row>
    <row r="137" ht="14.25" spans="1:6">
      <c r="A137" s="10">
        <v>134</v>
      </c>
      <c r="B137" s="13" t="s">
        <v>294</v>
      </c>
      <c r="C137" s="9">
        <v>1</v>
      </c>
      <c r="D137" s="12">
        <v>450</v>
      </c>
      <c r="E137" s="12" t="s">
        <v>199</v>
      </c>
      <c r="F137" s="12">
        <f t="shared" si="4"/>
        <v>450</v>
      </c>
    </row>
    <row r="138" ht="14.25" spans="1:6">
      <c r="A138" s="10">
        <v>135</v>
      </c>
      <c r="B138" s="13" t="s">
        <v>295</v>
      </c>
      <c r="C138" s="9">
        <v>1</v>
      </c>
      <c r="D138" s="12">
        <v>800</v>
      </c>
      <c r="E138" s="12" t="s">
        <v>199</v>
      </c>
      <c r="F138" s="12">
        <f t="shared" si="4"/>
        <v>800</v>
      </c>
    </row>
    <row r="139" ht="14.25" spans="1:6">
      <c r="A139" s="10">
        <v>136</v>
      </c>
      <c r="B139" s="13" t="s">
        <v>296</v>
      </c>
      <c r="C139" s="9">
        <v>1</v>
      </c>
      <c r="D139" s="12">
        <v>250</v>
      </c>
      <c r="E139" s="12" t="s">
        <v>199</v>
      </c>
      <c r="F139" s="12">
        <f t="shared" si="4"/>
        <v>250</v>
      </c>
    </row>
    <row r="140" ht="14.25" spans="1:6">
      <c r="A140" s="10">
        <v>137</v>
      </c>
      <c r="B140" s="13" t="s">
        <v>297</v>
      </c>
      <c r="C140" s="9">
        <v>1</v>
      </c>
      <c r="D140" s="12">
        <v>500</v>
      </c>
      <c r="E140" s="12" t="s">
        <v>199</v>
      </c>
      <c r="F140" s="12">
        <f t="shared" ref="F140:F151" si="5">D140*C140</f>
        <v>500</v>
      </c>
    </row>
    <row r="141" ht="14.25" spans="1:6">
      <c r="A141" s="10">
        <v>138</v>
      </c>
      <c r="B141" s="13" t="s">
        <v>316</v>
      </c>
      <c r="C141" s="9">
        <v>1</v>
      </c>
      <c r="D141" s="12">
        <v>600</v>
      </c>
      <c r="E141" s="12" t="s">
        <v>199</v>
      </c>
      <c r="F141" s="12">
        <f t="shared" si="5"/>
        <v>600</v>
      </c>
    </row>
    <row r="142" ht="14.25" spans="1:6">
      <c r="A142" s="10">
        <v>139</v>
      </c>
      <c r="B142" s="13" t="s">
        <v>317</v>
      </c>
      <c r="C142" s="9">
        <v>1</v>
      </c>
      <c r="D142" s="12">
        <v>300</v>
      </c>
      <c r="E142" s="12" t="s">
        <v>199</v>
      </c>
      <c r="F142" s="12">
        <f t="shared" si="5"/>
        <v>300</v>
      </c>
    </row>
    <row r="143" ht="14.25" spans="1:6">
      <c r="A143" s="10">
        <v>140</v>
      </c>
      <c r="B143" s="13" t="s">
        <v>318</v>
      </c>
      <c r="C143" s="9">
        <v>1</v>
      </c>
      <c r="D143" s="12">
        <v>2500</v>
      </c>
      <c r="E143" s="12" t="s">
        <v>199</v>
      </c>
      <c r="F143" s="12">
        <f t="shared" si="5"/>
        <v>2500</v>
      </c>
    </row>
    <row r="144" ht="14.25" spans="1:6">
      <c r="A144" s="10">
        <v>141</v>
      </c>
      <c r="B144" s="13" t="s">
        <v>319</v>
      </c>
      <c r="C144" s="9">
        <v>1</v>
      </c>
      <c r="D144" s="12">
        <v>2500</v>
      </c>
      <c r="E144" s="12" t="s">
        <v>199</v>
      </c>
      <c r="F144" s="12">
        <f t="shared" si="5"/>
        <v>2500</v>
      </c>
    </row>
    <row r="145" ht="14.25" spans="1:6">
      <c r="A145" s="10">
        <v>142</v>
      </c>
      <c r="B145" s="13" t="s">
        <v>320</v>
      </c>
      <c r="C145" s="9">
        <v>1</v>
      </c>
      <c r="D145" s="12">
        <v>2500</v>
      </c>
      <c r="E145" s="12" t="s">
        <v>199</v>
      </c>
      <c r="F145" s="12">
        <f t="shared" si="5"/>
        <v>2500</v>
      </c>
    </row>
    <row r="146" ht="14.25" spans="1:6">
      <c r="A146" s="10">
        <v>143</v>
      </c>
      <c r="B146" s="13" t="s">
        <v>321</v>
      </c>
      <c r="C146" s="9">
        <v>1</v>
      </c>
      <c r="D146" s="12">
        <v>6000</v>
      </c>
      <c r="E146" s="12" t="s">
        <v>225</v>
      </c>
      <c r="F146" s="12">
        <f t="shared" si="5"/>
        <v>6000</v>
      </c>
    </row>
    <row r="147" ht="14.25" spans="1:6">
      <c r="A147" s="10">
        <v>144</v>
      </c>
      <c r="B147" s="13" t="s">
        <v>322</v>
      </c>
      <c r="C147" s="9">
        <v>1</v>
      </c>
      <c r="D147" s="12">
        <v>3000</v>
      </c>
      <c r="E147" s="12" t="s">
        <v>225</v>
      </c>
      <c r="F147" s="12">
        <f t="shared" si="5"/>
        <v>3000</v>
      </c>
    </row>
    <row r="148" ht="14.25" spans="1:6">
      <c r="A148" s="10">
        <v>145</v>
      </c>
      <c r="B148" s="13" t="s">
        <v>323</v>
      </c>
      <c r="C148" s="9">
        <v>1</v>
      </c>
      <c r="D148" s="12">
        <v>3000</v>
      </c>
      <c r="E148" s="12" t="s">
        <v>225</v>
      </c>
      <c r="F148" s="12">
        <f t="shared" si="5"/>
        <v>3000</v>
      </c>
    </row>
    <row r="149" ht="14.25" spans="1:6">
      <c r="A149" s="10">
        <v>146</v>
      </c>
      <c r="B149" s="13" t="s">
        <v>324</v>
      </c>
      <c r="C149" s="9">
        <v>1</v>
      </c>
      <c r="D149" s="12">
        <v>3000</v>
      </c>
      <c r="E149" s="12" t="s">
        <v>225</v>
      </c>
      <c r="F149" s="12">
        <f t="shared" si="5"/>
        <v>3000</v>
      </c>
    </row>
    <row r="150" ht="14.25" spans="1:6">
      <c r="A150" s="10">
        <v>147</v>
      </c>
      <c r="B150" s="13" t="s">
        <v>325</v>
      </c>
      <c r="C150" s="9">
        <v>1</v>
      </c>
      <c r="D150" s="12">
        <v>2000</v>
      </c>
      <c r="E150" s="12" t="s">
        <v>225</v>
      </c>
      <c r="F150" s="12">
        <f t="shared" si="5"/>
        <v>2000</v>
      </c>
    </row>
    <row r="151" ht="14.25" spans="1:6">
      <c r="A151" s="10">
        <v>148</v>
      </c>
      <c r="B151" s="13" t="s">
        <v>326</v>
      </c>
      <c r="C151" s="9">
        <v>1</v>
      </c>
      <c r="D151" s="12">
        <v>2000</v>
      </c>
      <c r="E151" s="12" t="s">
        <v>225</v>
      </c>
      <c r="F151" s="12">
        <f t="shared" si="5"/>
        <v>2000</v>
      </c>
    </row>
    <row r="152" ht="14.25" spans="1:6">
      <c r="A152" s="10">
        <v>149</v>
      </c>
      <c r="B152" s="13" t="s">
        <v>327</v>
      </c>
      <c r="C152" s="9">
        <v>1</v>
      </c>
      <c r="D152" s="12" t="s">
        <v>328</v>
      </c>
      <c r="E152" s="12" t="s">
        <v>225</v>
      </c>
      <c r="F152" s="12">
        <v>6000</v>
      </c>
    </row>
    <row r="153" ht="28.5" spans="1:6">
      <c r="A153" s="10">
        <v>150</v>
      </c>
      <c r="B153" s="13"/>
      <c r="C153" s="9">
        <v>1</v>
      </c>
      <c r="D153" s="12" t="s">
        <v>329</v>
      </c>
      <c r="E153" s="12" t="s">
        <v>225</v>
      </c>
      <c r="F153" s="12">
        <v>12000</v>
      </c>
    </row>
    <row r="154" ht="14.25" spans="1:6">
      <c r="A154" s="10">
        <v>151</v>
      </c>
      <c r="B154" s="13" t="s">
        <v>330</v>
      </c>
      <c r="C154" s="9">
        <v>1</v>
      </c>
      <c r="D154" s="12" t="s">
        <v>331</v>
      </c>
      <c r="E154" s="12" t="s">
        <v>225</v>
      </c>
      <c r="F154" s="12">
        <v>3700</v>
      </c>
    </row>
    <row r="155" ht="14.25" spans="1:6">
      <c r="A155" s="10">
        <v>152</v>
      </c>
      <c r="B155" s="13"/>
      <c r="C155" s="9">
        <v>1</v>
      </c>
      <c r="D155" s="12" t="s">
        <v>332</v>
      </c>
      <c r="E155" s="12" t="s">
        <v>225</v>
      </c>
      <c r="F155" s="12">
        <v>7400</v>
      </c>
    </row>
    <row r="156" ht="14.25" spans="1:6">
      <c r="A156" s="10">
        <v>153</v>
      </c>
      <c r="B156" s="13" t="s">
        <v>333</v>
      </c>
      <c r="C156" s="9">
        <v>1</v>
      </c>
      <c r="D156" s="12" t="s">
        <v>334</v>
      </c>
      <c r="E156" s="12" t="s">
        <v>225</v>
      </c>
      <c r="F156" s="12">
        <v>4000</v>
      </c>
    </row>
    <row r="157" ht="14.25" spans="1:6">
      <c r="A157" s="10">
        <v>154</v>
      </c>
      <c r="B157" s="13"/>
      <c r="C157" s="9">
        <v>1</v>
      </c>
      <c r="D157" s="12" t="s">
        <v>335</v>
      </c>
      <c r="E157" s="12" t="s">
        <v>225</v>
      </c>
      <c r="F157" s="12">
        <v>8000</v>
      </c>
    </row>
    <row r="158" ht="14.25" spans="1:6">
      <c r="A158" s="10">
        <v>155</v>
      </c>
      <c r="B158" s="13" t="s">
        <v>336</v>
      </c>
      <c r="C158" s="9">
        <v>1</v>
      </c>
      <c r="D158" s="12" t="s">
        <v>337</v>
      </c>
      <c r="E158" s="12" t="s">
        <v>225</v>
      </c>
      <c r="F158" s="12">
        <v>3800</v>
      </c>
    </row>
    <row r="159" ht="14.25" spans="1:6">
      <c r="A159" s="10">
        <v>156</v>
      </c>
      <c r="B159" s="13"/>
      <c r="C159" s="9">
        <v>1</v>
      </c>
      <c r="D159" s="12" t="s">
        <v>338</v>
      </c>
      <c r="E159" s="12" t="s">
        <v>225</v>
      </c>
      <c r="F159" s="12">
        <v>7600</v>
      </c>
    </row>
    <row r="160" ht="14.25" spans="1:6">
      <c r="A160" s="10">
        <v>157</v>
      </c>
      <c r="B160" s="13" t="s">
        <v>339</v>
      </c>
      <c r="C160" s="9">
        <v>1</v>
      </c>
      <c r="D160" s="12" t="s">
        <v>340</v>
      </c>
      <c r="E160" s="12" t="s">
        <v>225</v>
      </c>
      <c r="F160" s="12">
        <v>4200</v>
      </c>
    </row>
    <row r="161" ht="14.25" spans="1:6">
      <c r="A161" s="10">
        <v>158</v>
      </c>
      <c r="B161" s="13"/>
      <c r="C161" s="9">
        <v>1</v>
      </c>
      <c r="D161" s="12" t="s">
        <v>341</v>
      </c>
      <c r="E161" s="12" t="s">
        <v>225</v>
      </c>
      <c r="F161" s="12">
        <v>8400</v>
      </c>
    </row>
    <row r="162" ht="14.25" spans="1:6">
      <c r="A162" s="10">
        <v>159</v>
      </c>
      <c r="B162" s="13" t="s">
        <v>342</v>
      </c>
      <c r="C162" s="9">
        <v>1</v>
      </c>
      <c r="D162" s="12" t="s">
        <v>343</v>
      </c>
      <c r="E162" s="12" t="s">
        <v>225</v>
      </c>
      <c r="F162" s="12">
        <v>15000</v>
      </c>
    </row>
    <row r="163" ht="28.5" spans="1:6">
      <c r="A163" s="10">
        <v>160</v>
      </c>
      <c r="B163" s="13"/>
      <c r="C163" s="9">
        <v>1</v>
      </c>
      <c r="D163" s="12" t="s">
        <v>344</v>
      </c>
      <c r="E163" s="12" t="s">
        <v>225</v>
      </c>
      <c r="F163" s="12">
        <v>30000</v>
      </c>
    </row>
    <row r="164" ht="14.25" spans="1:6">
      <c r="A164" s="10">
        <v>161</v>
      </c>
      <c r="B164" s="13" t="s">
        <v>345</v>
      </c>
      <c r="C164" s="9">
        <v>1</v>
      </c>
      <c r="D164" s="12" t="s">
        <v>343</v>
      </c>
      <c r="E164" s="12" t="s">
        <v>225</v>
      </c>
      <c r="F164" s="12">
        <v>15000</v>
      </c>
    </row>
    <row r="165" ht="28.5" spans="1:6">
      <c r="A165" s="10">
        <v>162</v>
      </c>
      <c r="B165" s="13"/>
      <c r="C165" s="9">
        <v>1</v>
      </c>
      <c r="D165" s="12" t="s">
        <v>344</v>
      </c>
      <c r="E165" s="12" t="s">
        <v>225</v>
      </c>
      <c r="F165" s="12">
        <v>30000</v>
      </c>
    </row>
    <row r="166" ht="14.25" spans="1:6">
      <c r="A166" s="10">
        <v>163</v>
      </c>
      <c r="B166" s="13" t="s">
        <v>346</v>
      </c>
      <c r="C166" s="9">
        <v>1</v>
      </c>
      <c r="D166" s="12" t="s">
        <v>343</v>
      </c>
      <c r="E166" s="12" t="s">
        <v>225</v>
      </c>
      <c r="F166" s="12">
        <v>15000</v>
      </c>
    </row>
    <row r="167" ht="28.5" spans="1:6">
      <c r="A167" s="10">
        <v>164</v>
      </c>
      <c r="B167" s="13"/>
      <c r="C167" s="9">
        <v>1</v>
      </c>
      <c r="D167" s="12" t="s">
        <v>344</v>
      </c>
      <c r="E167" s="12" t="s">
        <v>225</v>
      </c>
      <c r="F167" s="12">
        <v>30000</v>
      </c>
    </row>
    <row r="168" ht="14.25" spans="1:6">
      <c r="A168" s="10">
        <v>165</v>
      </c>
      <c r="B168" s="13" t="s">
        <v>347</v>
      </c>
      <c r="C168" s="9">
        <v>1</v>
      </c>
      <c r="D168" s="12" t="s">
        <v>343</v>
      </c>
      <c r="E168" s="12" t="s">
        <v>225</v>
      </c>
      <c r="F168" s="12">
        <v>15000</v>
      </c>
    </row>
    <row r="169" ht="28.5" spans="1:6">
      <c r="A169" s="10">
        <v>166</v>
      </c>
      <c r="B169" s="13"/>
      <c r="C169" s="9">
        <v>1</v>
      </c>
      <c r="D169" s="12" t="s">
        <v>344</v>
      </c>
      <c r="E169" s="12" t="s">
        <v>225</v>
      </c>
      <c r="F169" s="12">
        <v>30000</v>
      </c>
    </row>
    <row r="170" ht="14.25" spans="1:6">
      <c r="A170" s="10">
        <v>167</v>
      </c>
      <c r="B170" s="13" t="s">
        <v>348</v>
      </c>
      <c r="C170" s="9">
        <v>1</v>
      </c>
      <c r="D170" s="12" t="s">
        <v>349</v>
      </c>
      <c r="E170" s="12" t="s">
        <v>225</v>
      </c>
      <c r="F170" s="12">
        <v>25000</v>
      </c>
    </row>
    <row r="171" ht="28.5" spans="1:6">
      <c r="A171" s="10">
        <v>168</v>
      </c>
      <c r="B171" s="13"/>
      <c r="C171" s="9">
        <v>1</v>
      </c>
      <c r="D171" s="12" t="s">
        <v>350</v>
      </c>
      <c r="E171" s="12" t="s">
        <v>225</v>
      </c>
      <c r="F171" s="12">
        <v>50000</v>
      </c>
    </row>
    <row r="172" ht="42.75" spans="1:6">
      <c r="A172" s="10">
        <v>169</v>
      </c>
      <c r="B172" s="13" t="s">
        <v>351</v>
      </c>
      <c r="C172" s="9">
        <v>1</v>
      </c>
      <c r="D172" s="14" t="s">
        <v>352</v>
      </c>
      <c r="E172" s="12" t="s">
        <v>199</v>
      </c>
      <c r="F172" s="14">
        <v>300</v>
      </c>
    </row>
    <row r="173" ht="57" spans="1:6">
      <c r="A173" s="10">
        <v>170</v>
      </c>
      <c r="B173" s="13" t="s">
        <v>353</v>
      </c>
      <c r="C173" s="9">
        <v>1</v>
      </c>
      <c r="D173" s="14" t="s">
        <v>354</v>
      </c>
      <c r="E173" s="12" t="s">
        <v>199</v>
      </c>
      <c r="F173" s="14">
        <v>8000</v>
      </c>
    </row>
    <row r="174" ht="42.75" spans="1:6">
      <c r="A174" s="10">
        <v>171</v>
      </c>
      <c r="B174" s="13" t="s">
        <v>355</v>
      </c>
      <c r="C174" s="9">
        <v>1</v>
      </c>
      <c r="D174" s="14" t="s">
        <v>356</v>
      </c>
      <c r="E174" s="12" t="s">
        <v>199</v>
      </c>
      <c r="F174" s="14">
        <v>3000</v>
      </c>
    </row>
    <row r="175" ht="28.5" spans="1:6">
      <c r="A175" s="10">
        <v>172</v>
      </c>
      <c r="B175" s="13" t="s">
        <v>357</v>
      </c>
      <c r="C175" s="9">
        <v>1</v>
      </c>
      <c r="D175" s="14" t="s">
        <v>358</v>
      </c>
      <c r="E175" s="12" t="s">
        <v>199</v>
      </c>
      <c r="F175" s="14">
        <v>1500</v>
      </c>
    </row>
    <row r="176" ht="28.5" spans="1:6">
      <c r="A176" s="10">
        <v>173</v>
      </c>
      <c r="B176" s="13" t="s">
        <v>359</v>
      </c>
      <c r="C176" s="9">
        <v>1</v>
      </c>
      <c r="D176" s="14" t="s">
        <v>360</v>
      </c>
      <c r="E176" s="12" t="s">
        <v>199</v>
      </c>
      <c r="F176" s="14">
        <v>500</v>
      </c>
    </row>
    <row r="177" ht="28.5" spans="1:6">
      <c r="A177" s="10">
        <v>174</v>
      </c>
      <c r="B177" s="13" t="s">
        <v>361</v>
      </c>
      <c r="C177" s="9">
        <v>1</v>
      </c>
      <c r="D177" s="14" t="s">
        <v>362</v>
      </c>
      <c r="E177" s="12" t="s">
        <v>199</v>
      </c>
      <c r="F177" s="14">
        <v>300</v>
      </c>
    </row>
    <row r="178" ht="14.25" spans="1:6">
      <c r="A178" s="10">
        <v>175</v>
      </c>
      <c r="B178" s="13" t="s">
        <v>363</v>
      </c>
      <c r="C178" s="9">
        <v>1</v>
      </c>
      <c r="D178" s="12">
        <v>500</v>
      </c>
      <c r="E178" s="12" t="s">
        <v>199</v>
      </c>
      <c r="F178" s="12">
        <f t="shared" ref="F178:F183" si="6">D178*C178</f>
        <v>500</v>
      </c>
    </row>
    <row r="179" ht="14.25" spans="1:6">
      <c r="A179" s="10">
        <v>176</v>
      </c>
      <c r="B179" s="13" t="s">
        <v>364</v>
      </c>
      <c r="C179" s="9">
        <v>1</v>
      </c>
      <c r="D179" s="12">
        <v>2000</v>
      </c>
      <c r="E179" s="12" t="s">
        <v>199</v>
      </c>
      <c r="F179" s="12">
        <f t="shared" si="6"/>
        <v>2000</v>
      </c>
    </row>
    <row r="180" ht="28.5" spans="1:6">
      <c r="A180" s="10">
        <v>177</v>
      </c>
      <c r="B180" s="13" t="s">
        <v>365</v>
      </c>
      <c r="C180" s="9">
        <v>1</v>
      </c>
      <c r="D180" s="12">
        <v>1200</v>
      </c>
      <c r="E180" s="12" t="s">
        <v>199</v>
      </c>
      <c r="F180" s="12">
        <f t="shared" si="6"/>
        <v>1200</v>
      </c>
    </row>
    <row r="181" ht="28.5" spans="1:6">
      <c r="A181" s="10">
        <v>178</v>
      </c>
      <c r="B181" s="13" t="s">
        <v>366</v>
      </c>
      <c r="C181" s="9">
        <v>1</v>
      </c>
      <c r="D181" s="12">
        <v>2000</v>
      </c>
      <c r="E181" s="12" t="s">
        <v>199</v>
      </c>
      <c r="F181" s="12">
        <f t="shared" si="6"/>
        <v>2000</v>
      </c>
    </row>
    <row r="182" ht="28.5" spans="1:6">
      <c r="A182" s="10">
        <v>179</v>
      </c>
      <c r="B182" s="13" t="s">
        <v>367</v>
      </c>
      <c r="C182" s="9">
        <v>1</v>
      </c>
      <c r="D182" s="12">
        <v>1500</v>
      </c>
      <c r="E182" s="12" t="s">
        <v>199</v>
      </c>
      <c r="F182" s="12">
        <f t="shared" si="6"/>
        <v>1500</v>
      </c>
    </row>
    <row r="183" ht="28.5" spans="1:6">
      <c r="A183" s="10">
        <v>180</v>
      </c>
      <c r="B183" s="13" t="s">
        <v>368</v>
      </c>
      <c r="C183" s="9">
        <v>1</v>
      </c>
      <c r="D183" s="12">
        <v>2500</v>
      </c>
      <c r="E183" s="12" t="s">
        <v>199</v>
      </c>
      <c r="F183" s="12">
        <f t="shared" si="6"/>
        <v>2500</v>
      </c>
    </row>
    <row r="184" ht="28.5" spans="1:6">
      <c r="A184" s="10">
        <v>181</v>
      </c>
      <c r="B184" s="13" t="s">
        <v>369</v>
      </c>
      <c r="C184" s="9">
        <v>1</v>
      </c>
      <c r="D184" s="14" t="s">
        <v>370</v>
      </c>
      <c r="E184" s="12" t="s">
        <v>199</v>
      </c>
      <c r="F184" s="12">
        <v>300</v>
      </c>
    </row>
    <row r="185" ht="28.5" spans="1:6">
      <c r="A185" s="10">
        <v>182</v>
      </c>
      <c r="B185" s="13" t="s">
        <v>371</v>
      </c>
      <c r="C185" s="9">
        <v>1</v>
      </c>
      <c r="D185" s="14">
        <v>1000</v>
      </c>
      <c r="E185" s="12" t="s">
        <v>199</v>
      </c>
      <c r="F185" s="12">
        <f t="shared" ref="F185:F194" si="7">D185*C185</f>
        <v>1000</v>
      </c>
    </row>
    <row r="186" ht="28.5" spans="1:6">
      <c r="A186" s="10">
        <v>183</v>
      </c>
      <c r="B186" s="13" t="s">
        <v>372</v>
      </c>
      <c r="C186" s="9">
        <v>1</v>
      </c>
      <c r="D186" s="14">
        <v>500</v>
      </c>
      <c r="E186" s="12" t="s">
        <v>199</v>
      </c>
      <c r="F186" s="12">
        <f t="shared" si="7"/>
        <v>500</v>
      </c>
    </row>
    <row r="187" ht="14.25" spans="1:6">
      <c r="A187" s="10">
        <v>184</v>
      </c>
      <c r="B187" s="13" t="s">
        <v>373</v>
      </c>
      <c r="C187" s="9">
        <v>1</v>
      </c>
      <c r="D187" s="14">
        <v>1500</v>
      </c>
      <c r="E187" s="12" t="s">
        <v>199</v>
      </c>
      <c r="F187" s="12">
        <f t="shared" si="7"/>
        <v>1500</v>
      </c>
    </row>
    <row r="188" ht="14.25" spans="1:6">
      <c r="A188" s="10">
        <v>185</v>
      </c>
      <c r="B188" s="13" t="s">
        <v>374</v>
      </c>
      <c r="C188" s="9">
        <v>1</v>
      </c>
      <c r="D188" s="14">
        <v>1600</v>
      </c>
      <c r="E188" s="12" t="s">
        <v>199</v>
      </c>
      <c r="F188" s="12">
        <f t="shared" si="7"/>
        <v>1600</v>
      </c>
    </row>
    <row r="189" ht="28.5" spans="1:6">
      <c r="A189" s="10">
        <v>186</v>
      </c>
      <c r="B189" s="13" t="s">
        <v>375</v>
      </c>
      <c r="C189" s="9">
        <v>1</v>
      </c>
      <c r="D189" s="14">
        <v>1000</v>
      </c>
      <c r="E189" s="12" t="s">
        <v>199</v>
      </c>
      <c r="F189" s="12">
        <f t="shared" si="7"/>
        <v>1000</v>
      </c>
    </row>
    <row r="190" ht="14.25" spans="1:6">
      <c r="A190" s="10">
        <v>187</v>
      </c>
      <c r="B190" s="13" t="s">
        <v>376</v>
      </c>
      <c r="C190" s="9">
        <v>1</v>
      </c>
      <c r="D190" s="14">
        <v>3000</v>
      </c>
      <c r="E190" s="12" t="s">
        <v>199</v>
      </c>
      <c r="F190" s="12">
        <f t="shared" si="7"/>
        <v>3000</v>
      </c>
    </row>
    <row r="191" ht="28.5" spans="1:6">
      <c r="A191" s="10">
        <v>188</v>
      </c>
      <c r="B191" s="13" t="s">
        <v>377</v>
      </c>
      <c r="C191" s="9">
        <v>1</v>
      </c>
      <c r="D191" s="14">
        <v>1800</v>
      </c>
      <c r="E191" s="12" t="s">
        <v>199</v>
      </c>
      <c r="F191" s="12">
        <f t="shared" si="7"/>
        <v>1800</v>
      </c>
    </row>
    <row r="192" ht="28.5" spans="1:6">
      <c r="A192" s="10">
        <v>189</v>
      </c>
      <c r="B192" s="13" t="s">
        <v>378</v>
      </c>
      <c r="C192" s="9">
        <v>1</v>
      </c>
      <c r="D192" s="14">
        <v>3000</v>
      </c>
      <c r="E192" s="12" t="s">
        <v>199</v>
      </c>
      <c r="F192" s="12">
        <f t="shared" si="7"/>
        <v>3000</v>
      </c>
    </row>
    <row r="193" ht="28.5" spans="1:6">
      <c r="A193" s="10">
        <v>190</v>
      </c>
      <c r="B193" s="13" t="s">
        <v>379</v>
      </c>
      <c r="C193" s="9">
        <v>1</v>
      </c>
      <c r="D193" s="14">
        <v>3000</v>
      </c>
      <c r="E193" s="12" t="s">
        <v>199</v>
      </c>
      <c r="F193" s="12">
        <f t="shared" si="7"/>
        <v>3000</v>
      </c>
    </row>
    <row r="194" ht="14.25" spans="1:6">
      <c r="A194" s="10">
        <v>191</v>
      </c>
      <c r="B194" s="13" t="s">
        <v>380</v>
      </c>
      <c r="C194" s="9">
        <v>1</v>
      </c>
      <c r="D194" s="14">
        <v>3000</v>
      </c>
      <c r="E194" s="12" t="s">
        <v>199</v>
      </c>
      <c r="F194" s="12">
        <f t="shared" si="7"/>
        <v>3000</v>
      </c>
    </row>
    <row r="195" ht="28.5" spans="1:6">
      <c r="A195" s="10">
        <v>192</v>
      </c>
      <c r="B195" s="13" t="s">
        <v>381</v>
      </c>
      <c r="C195" s="9">
        <v>1</v>
      </c>
      <c r="D195" s="14" t="s">
        <v>382</v>
      </c>
      <c r="E195" s="12" t="s">
        <v>199</v>
      </c>
      <c r="F195" s="12">
        <v>8000</v>
      </c>
    </row>
    <row r="196" ht="14.25" spans="1:6">
      <c r="A196" s="10">
        <v>193</v>
      </c>
      <c r="B196" s="13" t="s">
        <v>266</v>
      </c>
      <c r="C196" s="9">
        <v>1</v>
      </c>
      <c r="D196" s="14">
        <v>13000</v>
      </c>
      <c r="E196" s="12" t="s">
        <v>199</v>
      </c>
      <c r="F196" s="12">
        <f t="shared" ref="F196:F240" si="8">D196*C196</f>
        <v>13000</v>
      </c>
    </row>
    <row r="197" ht="14.25" spans="1:6">
      <c r="A197" s="10">
        <v>194</v>
      </c>
      <c r="B197" s="13" t="s">
        <v>266</v>
      </c>
      <c r="C197" s="9">
        <v>1</v>
      </c>
      <c r="D197" s="14">
        <v>13000</v>
      </c>
      <c r="E197" s="12" t="s">
        <v>199</v>
      </c>
      <c r="F197" s="12">
        <f t="shared" si="8"/>
        <v>13000</v>
      </c>
    </row>
    <row r="198" ht="14.25" spans="1:6">
      <c r="A198" s="10">
        <v>195</v>
      </c>
      <c r="B198" s="13" t="s">
        <v>374</v>
      </c>
      <c r="C198" s="9">
        <v>1</v>
      </c>
      <c r="D198" s="12">
        <v>2500</v>
      </c>
      <c r="E198" s="12" t="s">
        <v>199</v>
      </c>
      <c r="F198" s="12">
        <f t="shared" si="8"/>
        <v>2500</v>
      </c>
    </row>
    <row r="199" ht="28.5" spans="1:6">
      <c r="A199" s="10">
        <v>196</v>
      </c>
      <c r="B199" s="13" t="s">
        <v>375</v>
      </c>
      <c r="C199" s="9">
        <v>1</v>
      </c>
      <c r="D199" s="12">
        <v>1500</v>
      </c>
      <c r="E199" s="12" t="s">
        <v>199</v>
      </c>
      <c r="F199" s="12">
        <f t="shared" si="8"/>
        <v>1500</v>
      </c>
    </row>
    <row r="200" ht="14.25" spans="1:6">
      <c r="A200" s="10">
        <v>197</v>
      </c>
      <c r="B200" s="13" t="s">
        <v>376</v>
      </c>
      <c r="C200" s="9">
        <v>1</v>
      </c>
      <c r="D200" s="12">
        <v>5000</v>
      </c>
      <c r="E200" s="12" t="s">
        <v>199</v>
      </c>
      <c r="F200" s="12">
        <f t="shared" si="8"/>
        <v>5000</v>
      </c>
    </row>
    <row r="201" ht="28.5" spans="1:6">
      <c r="A201" s="10">
        <v>198</v>
      </c>
      <c r="B201" s="13" t="s">
        <v>383</v>
      </c>
      <c r="C201" s="9">
        <v>1</v>
      </c>
      <c r="D201" s="12">
        <v>2500</v>
      </c>
      <c r="E201" s="12" t="s">
        <v>199</v>
      </c>
      <c r="F201" s="12">
        <f t="shared" si="8"/>
        <v>2500</v>
      </c>
    </row>
    <row r="202" ht="28.5" spans="1:6">
      <c r="A202" s="10">
        <v>199</v>
      </c>
      <c r="B202" s="13" t="s">
        <v>378</v>
      </c>
      <c r="C202" s="9">
        <v>1</v>
      </c>
      <c r="D202" s="12">
        <v>3000</v>
      </c>
      <c r="E202" s="12" t="s">
        <v>199</v>
      </c>
      <c r="F202" s="12">
        <f t="shared" si="8"/>
        <v>3000</v>
      </c>
    </row>
    <row r="203" ht="28.5" spans="1:6">
      <c r="A203" s="10">
        <v>200</v>
      </c>
      <c r="B203" s="13" t="s">
        <v>384</v>
      </c>
      <c r="C203" s="9">
        <v>1</v>
      </c>
      <c r="D203" s="12">
        <v>3000</v>
      </c>
      <c r="E203" s="12" t="s">
        <v>199</v>
      </c>
      <c r="F203" s="12">
        <f t="shared" si="8"/>
        <v>3000</v>
      </c>
    </row>
    <row r="204" ht="14.25" spans="1:6">
      <c r="A204" s="10">
        <v>201</v>
      </c>
      <c r="B204" s="13" t="s">
        <v>385</v>
      </c>
      <c r="C204" s="9">
        <v>1</v>
      </c>
      <c r="D204" s="12">
        <v>2000</v>
      </c>
      <c r="E204" s="12" t="s">
        <v>199</v>
      </c>
      <c r="F204" s="12">
        <f t="shared" si="8"/>
        <v>2000</v>
      </c>
    </row>
    <row r="205" ht="14.25" spans="1:6">
      <c r="A205" s="10">
        <v>202</v>
      </c>
      <c r="B205" s="13" t="s">
        <v>380</v>
      </c>
      <c r="C205" s="9">
        <v>1</v>
      </c>
      <c r="D205" s="12">
        <v>3000</v>
      </c>
      <c r="E205" s="12" t="s">
        <v>199</v>
      </c>
      <c r="F205" s="12">
        <f t="shared" si="8"/>
        <v>3000</v>
      </c>
    </row>
    <row r="206" ht="14.25" spans="1:6">
      <c r="A206" s="10">
        <v>203</v>
      </c>
      <c r="B206" s="13" t="s">
        <v>374</v>
      </c>
      <c r="C206" s="9">
        <v>1</v>
      </c>
      <c r="D206" s="12">
        <v>1600</v>
      </c>
      <c r="E206" s="12" t="s">
        <v>199</v>
      </c>
      <c r="F206" s="12">
        <f t="shared" si="8"/>
        <v>1600</v>
      </c>
    </row>
    <row r="207" ht="28.5" spans="1:6">
      <c r="A207" s="10">
        <v>204</v>
      </c>
      <c r="B207" s="13" t="s">
        <v>375</v>
      </c>
      <c r="C207" s="9">
        <v>1</v>
      </c>
      <c r="D207" s="12">
        <v>1000</v>
      </c>
      <c r="E207" s="12" t="s">
        <v>199</v>
      </c>
      <c r="F207" s="12">
        <f t="shared" si="8"/>
        <v>1000</v>
      </c>
    </row>
    <row r="208" ht="14.25" spans="1:6">
      <c r="A208" s="10">
        <v>205</v>
      </c>
      <c r="B208" s="13" t="s">
        <v>376</v>
      </c>
      <c r="C208" s="9">
        <v>1</v>
      </c>
      <c r="D208" s="12">
        <v>3000</v>
      </c>
      <c r="E208" s="12" t="s">
        <v>199</v>
      </c>
      <c r="F208" s="12">
        <f t="shared" si="8"/>
        <v>3000</v>
      </c>
    </row>
    <row r="209" ht="28.5" spans="1:6">
      <c r="A209" s="10">
        <v>206</v>
      </c>
      <c r="B209" s="13" t="s">
        <v>386</v>
      </c>
      <c r="C209" s="9">
        <v>1</v>
      </c>
      <c r="D209" s="12">
        <v>1800</v>
      </c>
      <c r="E209" s="12" t="s">
        <v>199</v>
      </c>
      <c r="F209" s="12">
        <f t="shared" si="8"/>
        <v>1800</v>
      </c>
    </row>
    <row r="210" ht="28.5" spans="1:6">
      <c r="A210" s="10">
        <v>207</v>
      </c>
      <c r="B210" s="13" t="s">
        <v>378</v>
      </c>
      <c r="C210" s="9">
        <v>1</v>
      </c>
      <c r="D210" s="12">
        <v>3000</v>
      </c>
      <c r="E210" s="12" t="s">
        <v>199</v>
      </c>
      <c r="F210" s="12">
        <f t="shared" si="8"/>
        <v>3000</v>
      </c>
    </row>
    <row r="211" ht="14.25" spans="1:6">
      <c r="A211" s="10">
        <v>208</v>
      </c>
      <c r="B211" s="13" t="s">
        <v>385</v>
      </c>
      <c r="C211" s="9">
        <v>1</v>
      </c>
      <c r="D211" s="12">
        <v>2000</v>
      </c>
      <c r="E211" s="12" t="s">
        <v>199</v>
      </c>
      <c r="F211" s="12">
        <f t="shared" si="8"/>
        <v>2000</v>
      </c>
    </row>
    <row r="212" ht="28.5" spans="1:6">
      <c r="A212" s="10">
        <v>209</v>
      </c>
      <c r="B212" s="13" t="s">
        <v>384</v>
      </c>
      <c r="C212" s="9">
        <v>1</v>
      </c>
      <c r="D212" s="12">
        <v>3000</v>
      </c>
      <c r="E212" s="12" t="s">
        <v>199</v>
      </c>
      <c r="F212" s="12">
        <f t="shared" si="8"/>
        <v>3000</v>
      </c>
    </row>
    <row r="213" ht="14.25" spans="1:6">
      <c r="A213" s="10">
        <v>210</v>
      </c>
      <c r="B213" s="13" t="s">
        <v>380</v>
      </c>
      <c r="C213" s="9">
        <v>1</v>
      </c>
      <c r="D213" s="12">
        <v>3000</v>
      </c>
      <c r="E213" s="12" t="s">
        <v>199</v>
      </c>
      <c r="F213" s="12">
        <f t="shared" si="8"/>
        <v>3000</v>
      </c>
    </row>
    <row r="214" ht="14.25" spans="1:6">
      <c r="A214" s="10">
        <v>211</v>
      </c>
      <c r="B214" s="13" t="s">
        <v>374</v>
      </c>
      <c r="C214" s="9">
        <v>1</v>
      </c>
      <c r="D214" s="12">
        <v>2000</v>
      </c>
      <c r="E214" s="12" t="s">
        <v>199</v>
      </c>
      <c r="F214" s="12">
        <f t="shared" si="8"/>
        <v>2000</v>
      </c>
    </row>
    <row r="215" ht="28.5" spans="1:6">
      <c r="A215" s="10">
        <v>212</v>
      </c>
      <c r="B215" s="13" t="s">
        <v>375</v>
      </c>
      <c r="C215" s="9">
        <v>1</v>
      </c>
      <c r="D215" s="12">
        <v>1200</v>
      </c>
      <c r="E215" s="12" t="s">
        <v>199</v>
      </c>
      <c r="F215" s="12">
        <f t="shared" si="8"/>
        <v>1200</v>
      </c>
    </row>
    <row r="216" ht="14.25" spans="1:6">
      <c r="A216" s="10">
        <v>213</v>
      </c>
      <c r="B216" s="13" t="s">
        <v>376</v>
      </c>
      <c r="C216" s="9">
        <v>1</v>
      </c>
      <c r="D216" s="12">
        <v>4000</v>
      </c>
      <c r="E216" s="12" t="s">
        <v>199</v>
      </c>
      <c r="F216" s="12">
        <f t="shared" si="8"/>
        <v>4000</v>
      </c>
    </row>
    <row r="217" ht="28.5" spans="1:6">
      <c r="A217" s="10">
        <v>214</v>
      </c>
      <c r="B217" s="13" t="s">
        <v>386</v>
      </c>
      <c r="C217" s="9">
        <v>1</v>
      </c>
      <c r="D217" s="12">
        <v>2000</v>
      </c>
      <c r="E217" s="12" t="s">
        <v>199</v>
      </c>
      <c r="F217" s="12">
        <f t="shared" si="8"/>
        <v>2000</v>
      </c>
    </row>
    <row r="218" ht="14.25" spans="1:6">
      <c r="A218" s="10">
        <v>215</v>
      </c>
      <c r="B218" s="13" t="s">
        <v>387</v>
      </c>
      <c r="C218" s="9">
        <v>1</v>
      </c>
      <c r="D218" s="12">
        <v>200</v>
      </c>
      <c r="E218" s="12" t="s">
        <v>199</v>
      </c>
      <c r="F218" s="12">
        <f t="shared" si="8"/>
        <v>200</v>
      </c>
    </row>
    <row r="219" ht="14.25" spans="1:6">
      <c r="A219" s="10">
        <v>216</v>
      </c>
      <c r="B219" s="13" t="s">
        <v>263</v>
      </c>
      <c r="C219" s="9">
        <v>1</v>
      </c>
      <c r="D219" s="12">
        <v>520</v>
      </c>
      <c r="E219" s="12" t="s">
        <v>199</v>
      </c>
      <c r="F219" s="12">
        <f t="shared" si="8"/>
        <v>520</v>
      </c>
    </row>
    <row r="220" ht="14.25" spans="1:6">
      <c r="A220" s="10">
        <v>217</v>
      </c>
      <c r="B220" s="13" t="s">
        <v>388</v>
      </c>
      <c r="C220" s="9">
        <v>1</v>
      </c>
      <c r="D220" s="12">
        <v>800</v>
      </c>
      <c r="E220" s="12" t="s">
        <v>199</v>
      </c>
      <c r="F220" s="12">
        <f t="shared" si="8"/>
        <v>800</v>
      </c>
    </row>
    <row r="221" ht="14.25" spans="1:6">
      <c r="A221" s="10">
        <v>218</v>
      </c>
      <c r="B221" s="13" t="s">
        <v>389</v>
      </c>
      <c r="C221" s="9">
        <v>1</v>
      </c>
      <c r="D221" s="12">
        <v>800</v>
      </c>
      <c r="E221" s="12" t="s">
        <v>199</v>
      </c>
      <c r="F221" s="12">
        <f t="shared" si="8"/>
        <v>800</v>
      </c>
    </row>
    <row r="222" ht="14.25" spans="1:6">
      <c r="A222" s="10">
        <v>219</v>
      </c>
      <c r="B222" s="13" t="s">
        <v>387</v>
      </c>
      <c r="C222" s="9">
        <v>1</v>
      </c>
      <c r="D222" s="12">
        <v>800</v>
      </c>
      <c r="E222" s="12" t="s">
        <v>199</v>
      </c>
      <c r="F222" s="12">
        <f t="shared" si="8"/>
        <v>800</v>
      </c>
    </row>
    <row r="223" ht="14.25" spans="1:6">
      <c r="A223" s="10">
        <v>220</v>
      </c>
      <c r="B223" s="11" t="s">
        <v>390</v>
      </c>
      <c r="C223" s="9">
        <v>1</v>
      </c>
      <c r="D223" s="12">
        <v>800</v>
      </c>
      <c r="E223" s="16" t="s">
        <v>199</v>
      </c>
      <c r="F223" s="12">
        <f t="shared" si="8"/>
        <v>800</v>
      </c>
    </row>
    <row r="224" ht="14.25" spans="1:6">
      <c r="A224" s="10">
        <v>221</v>
      </c>
      <c r="B224" s="11" t="s">
        <v>391</v>
      </c>
      <c r="C224" s="9">
        <v>1</v>
      </c>
      <c r="D224" s="12">
        <v>1200</v>
      </c>
      <c r="E224" s="16" t="s">
        <v>199</v>
      </c>
      <c r="F224" s="12">
        <f t="shared" si="8"/>
        <v>1200</v>
      </c>
    </row>
    <row r="225" ht="14.25" spans="1:6">
      <c r="A225" s="10">
        <v>222</v>
      </c>
      <c r="B225" s="11" t="s">
        <v>392</v>
      </c>
      <c r="C225" s="9">
        <v>1</v>
      </c>
      <c r="D225" s="12">
        <v>1500</v>
      </c>
      <c r="E225" s="16" t="s">
        <v>199</v>
      </c>
      <c r="F225" s="12">
        <f t="shared" si="8"/>
        <v>1500</v>
      </c>
    </row>
    <row r="226" ht="14.25" spans="1:6">
      <c r="A226" s="10">
        <v>223</v>
      </c>
      <c r="B226" s="11" t="s">
        <v>393</v>
      </c>
      <c r="C226" s="9">
        <v>1</v>
      </c>
      <c r="D226" s="12">
        <v>2000</v>
      </c>
      <c r="E226" s="16" t="s">
        <v>199</v>
      </c>
      <c r="F226" s="12">
        <f t="shared" si="8"/>
        <v>2000</v>
      </c>
    </row>
    <row r="227" ht="14.25" spans="1:6">
      <c r="A227" s="10">
        <v>224</v>
      </c>
      <c r="B227" s="11" t="s">
        <v>394</v>
      </c>
      <c r="C227" s="9">
        <v>1</v>
      </c>
      <c r="D227" s="12">
        <v>900</v>
      </c>
      <c r="E227" s="16" t="s">
        <v>199</v>
      </c>
      <c r="F227" s="12">
        <f t="shared" si="8"/>
        <v>900</v>
      </c>
    </row>
    <row r="228" ht="14.25" spans="1:6">
      <c r="A228" s="10">
        <v>225</v>
      </c>
      <c r="B228" s="11" t="s">
        <v>395</v>
      </c>
      <c r="C228" s="9">
        <v>1</v>
      </c>
      <c r="D228" s="12">
        <v>1200</v>
      </c>
      <c r="E228" s="16" t="s">
        <v>199</v>
      </c>
      <c r="F228" s="12">
        <f t="shared" si="8"/>
        <v>1200</v>
      </c>
    </row>
    <row r="229" ht="14.25" spans="1:6">
      <c r="A229" s="10">
        <v>226</v>
      </c>
      <c r="B229" s="11" t="s">
        <v>396</v>
      </c>
      <c r="C229" s="9">
        <v>1</v>
      </c>
      <c r="D229" s="12">
        <v>500</v>
      </c>
      <c r="E229" s="12" t="s">
        <v>199</v>
      </c>
      <c r="F229" s="12">
        <f t="shared" si="8"/>
        <v>500</v>
      </c>
    </row>
    <row r="230" ht="14.25" spans="1:6">
      <c r="A230" s="10">
        <v>227</v>
      </c>
      <c r="B230" s="11" t="s">
        <v>397</v>
      </c>
      <c r="C230" s="9">
        <v>1</v>
      </c>
      <c r="D230" s="12">
        <v>800</v>
      </c>
      <c r="E230" s="12" t="s">
        <v>199</v>
      </c>
      <c r="F230" s="12">
        <f t="shared" si="8"/>
        <v>800</v>
      </c>
    </row>
    <row r="231" ht="14.25" spans="1:6">
      <c r="A231" s="10">
        <v>228</v>
      </c>
      <c r="B231" s="11" t="s">
        <v>398</v>
      </c>
      <c r="C231" s="9">
        <v>1</v>
      </c>
      <c r="D231" s="12">
        <v>1000</v>
      </c>
      <c r="E231" s="12" t="s">
        <v>199</v>
      </c>
      <c r="F231" s="12">
        <f t="shared" si="8"/>
        <v>1000</v>
      </c>
    </row>
    <row r="232" ht="14.25" spans="1:6">
      <c r="A232" s="10">
        <v>229</v>
      </c>
      <c r="B232" s="11" t="s">
        <v>399</v>
      </c>
      <c r="C232" s="9">
        <v>1</v>
      </c>
      <c r="D232" s="12">
        <v>500</v>
      </c>
      <c r="E232" s="12" t="s">
        <v>199</v>
      </c>
      <c r="F232" s="12">
        <f t="shared" si="8"/>
        <v>500</v>
      </c>
    </row>
    <row r="233" ht="14.25" spans="1:6">
      <c r="A233" s="10">
        <v>230</v>
      </c>
      <c r="B233" s="11" t="s">
        <v>400</v>
      </c>
      <c r="C233" s="9">
        <v>1</v>
      </c>
      <c r="D233" s="12">
        <v>800</v>
      </c>
      <c r="E233" s="12" t="s">
        <v>199</v>
      </c>
      <c r="F233" s="12">
        <f t="shared" si="8"/>
        <v>800</v>
      </c>
    </row>
    <row r="234" ht="14.25" spans="1:6">
      <c r="A234" s="10">
        <v>231</v>
      </c>
      <c r="B234" s="11" t="s">
        <v>401</v>
      </c>
      <c r="C234" s="9">
        <v>1</v>
      </c>
      <c r="D234" s="12">
        <v>1000</v>
      </c>
      <c r="E234" s="12" t="s">
        <v>199</v>
      </c>
      <c r="F234" s="12">
        <f t="shared" si="8"/>
        <v>1000</v>
      </c>
    </row>
    <row r="235" ht="14.25" spans="1:6">
      <c r="A235" s="10">
        <v>232</v>
      </c>
      <c r="B235" s="15" t="s">
        <v>402</v>
      </c>
      <c r="C235" s="9">
        <v>1</v>
      </c>
      <c r="D235" s="12">
        <v>500</v>
      </c>
      <c r="E235" s="12" t="s">
        <v>199</v>
      </c>
      <c r="F235" s="12">
        <f t="shared" si="8"/>
        <v>500</v>
      </c>
    </row>
    <row r="236" ht="14.25" spans="1:6">
      <c r="A236" s="10">
        <v>233</v>
      </c>
      <c r="B236" s="11" t="s">
        <v>403</v>
      </c>
      <c r="C236" s="9">
        <v>1</v>
      </c>
      <c r="D236" s="12">
        <v>800</v>
      </c>
      <c r="E236" s="12" t="s">
        <v>199</v>
      </c>
      <c r="F236" s="12">
        <f t="shared" si="8"/>
        <v>800</v>
      </c>
    </row>
    <row r="237" ht="14.25" spans="1:6">
      <c r="A237" s="10">
        <v>234</v>
      </c>
      <c r="B237" s="11" t="s">
        <v>404</v>
      </c>
      <c r="C237" s="9">
        <v>1</v>
      </c>
      <c r="D237" s="12">
        <v>1000</v>
      </c>
      <c r="E237" s="12" t="s">
        <v>199</v>
      </c>
      <c r="F237" s="12">
        <f t="shared" si="8"/>
        <v>1000</v>
      </c>
    </row>
    <row r="238" ht="14.25" spans="1:6">
      <c r="A238" s="10">
        <v>235</v>
      </c>
      <c r="B238" s="13" t="s">
        <v>405</v>
      </c>
      <c r="C238" s="9">
        <v>1</v>
      </c>
      <c r="D238" s="12">
        <v>1500</v>
      </c>
      <c r="E238" s="12" t="s">
        <v>199</v>
      </c>
      <c r="F238" s="12">
        <f t="shared" si="8"/>
        <v>1500</v>
      </c>
    </row>
    <row r="239" ht="14.25" spans="1:6">
      <c r="A239" s="10">
        <v>236</v>
      </c>
      <c r="B239" s="13" t="s">
        <v>406</v>
      </c>
      <c r="C239" s="9">
        <v>1</v>
      </c>
      <c r="D239" s="12">
        <v>1500</v>
      </c>
      <c r="E239" s="12" t="s">
        <v>199</v>
      </c>
      <c r="F239" s="12">
        <f t="shared" si="8"/>
        <v>1500</v>
      </c>
    </row>
    <row r="240" ht="14.25" spans="1:6">
      <c r="A240" s="10">
        <v>237</v>
      </c>
      <c r="B240" s="13" t="s">
        <v>407</v>
      </c>
      <c r="C240" s="9">
        <v>1</v>
      </c>
      <c r="D240" s="12">
        <v>1500</v>
      </c>
      <c r="E240" s="12" t="s">
        <v>199</v>
      </c>
      <c r="F240" s="12">
        <f t="shared" si="8"/>
        <v>1500</v>
      </c>
    </row>
    <row r="241" ht="42.75" spans="1:6">
      <c r="A241" s="10">
        <v>238</v>
      </c>
      <c r="B241" s="13" t="s">
        <v>408</v>
      </c>
      <c r="C241" s="9">
        <v>1</v>
      </c>
      <c r="D241" s="12" t="s">
        <v>409</v>
      </c>
      <c r="E241" s="12" t="s">
        <v>199</v>
      </c>
      <c r="F241" s="12">
        <v>2000</v>
      </c>
    </row>
    <row r="242" ht="14.25" spans="1:6">
      <c r="A242" s="10">
        <v>239</v>
      </c>
      <c r="B242" s="13" t="s">
        <v>263</v>
      </c>
      <c r="C242" s="9">
        <v>1</v>
      </c>
      <c r="D242" s="12">
        <v>520</v>
      </c>
      <c r="E242" s="12" t="s">
        <v>199</v>
      </c>
      <c r="F242" s="12">
        <f t="shared" ref="F242:F265" si="9">D242*C242</f>
        <v>520</v>
      </c>
    </row>
    <row r="243" ht="28.5" spans="1:6">
      <c r="A243" s="10">
        <v>240</v>
      </c>
      <c r="B243" s="13" t="s">
        <v>410</v>
      </c>
      <c r="C243" s="9">
        <v>1</v>
      </c>
      <c r="D243" s="12">
        <v>3000</v>
      </c>
      <c r="E243" s="12" t="s">
        <v>411</v>
      </c>
      <c r="F243" s="12">
        <f t="shared" si="9"/>
        <v>3000</v>
      </c>
    </row>
    <row r="244" ht="28.5" spans="1:6">
      <c r="A244" s="10">
        <v>241</v>
      </c>
      <c r="B244" s="13" t="s">
        <v>412</v>
      </c>
      <c r="C244" s="9">
        <v>1</v>
      </c>
      <c r="D244" s="12">
        <v>10000</v>
      </c>
      <c r="E244" s="12" t="s">
        <v>411</v>
      </c>
      <c r="F244" s="12">
        <f t="shared" si="9"/>
        <v>10000</v>
      </c>
    </row>
    <row r="245" ht="28.5" spans="1:6">
      <c r="A245" s="10">
        <v>242</v>
      </c>
      <c r="B245" s="13" t="s">
        <v>413</v>
      </c>
      <c r="C245" s="9">
        <v>1</v>
      </c>
      <c r="D245" s="12">
        <v>13000</v>
      </c>
      <c r="E245" s="12" t="s">
        <v>411</v>
      </c>
      <c r="F245" s="12">
        <f t="shared" si="9"/>
        <v>13000</v>
      </c>
    </row>
    <row r="246" ht="28.5" spans="1:6">
      <c r="A246" s="10">
        <v>243</v>
      </c>
      <c r="B246" s="13" t="s">
        <v>414</v>
      </c>
      <c r="C246" s="9">
        <v>1</v>
      </c>
      <c r="D246" s="12">
        <v>4000</v>
      </c>
      <c r="E246" s="12" t="s">
        <v>411</v>
      </c>
      <c r="F246" s="12">
        <f t="shared" si="9"/>
        <v>4000</v>
      </c>
    </row>
    <row r="247" ht="42.75" spans="1:6">
      <c r="A247" s="10">
        <v>244</v>
      </c>
      <c r="B247" s="13" t="s">
        <v>415</v>
      </c>
      <c r="C247" s="9">
        <v>1</v>
      </c>
      <c r="D247" s="12">
        <v>6000</v>
      </c>
      <c r="E247" s="12" t="s">
        <v>411</v>
      </c>
      <c r="F247" s="12">
        <f t="shared" si="9"/>
        <v>6000</v>
      </c>
    </row>
    <row r="248" ht="28.5" spans="1:6">
      <c r="A248" s="10">
        <v>245</v>
      </c>
      <c r="B248" s="13" t="s">
        <v>410</v>
      </c>
      <c r="C248" s="9">
        <v>1</v>
      </c>
      <c r="D248" s="12">
        <v>3000</v>
      </c>
      <c r="E248" s="12" t="s">
        <v>411</v>
      </c>
      <c r="F248" s="12">
        <f t="shared" si="9"/>
        <v>3000</v>
      </c>
    </row>
    <row r="249" ht="28.5" spans="1:6">
      <c r="A249" s="10">
        <v>246</v>
      </c>
      <c r="B249" s="13" t="s">
        <v>412</v>
      </c>
      <c r="C249" s="9">
        <v>1</v>
      </c>
      <c r="D249" s="12">
        <v>10000</v>
      </c>
      <c r="E249" s="12" t="s">
        <v>411</v>
      </c>
      <c r="F249" s="12">
        <f t="shared" si="9"/>
        <v>10000</v>
      </c>
    </row>
    <row r="250" ht="28.5" spans="1:6">
      <c r="A250" s="10">
        <v>247</v>
      </c>
      <c r="B250" s="13" t="s">
        <v>413</v>
      </c>
      <c r="C250" s="9">
        <v>1</v>
      </c>
      <c r="D250" s="12">
        <v>13000</v>
      </c>
      <c r="E250" s="12" t="s">
        <v>411</v>
      </c>
      <c r="F250" s="12">
        <f t="shared" si="9"/>
        <v>13000</v>
      </c>
    </row>
    <row r="251" ht="28.5" spans="1:6">
      <c r="A251" s="10">
        <v>248</v>
      </c>
      <c r="B251" s="13" t="s">
        <v>414</v>
      </c>
      <c r="C251" s="9">
        <v>1</v>
      </c>
      <c r="D251" s="12">
        <v>4000</v>
      </c>
      <c r="E251" s="12" t="s">
        <v>411</v>
      </c>
      <c r="F251" s="12">
        <f t="shared" si="9"/>
        <v>4000</v>
      </c>
    </row>
    <row r="252" ht="42.75" spans="1:6">
      <c r="A252" s="10">
        <v>249</v>
      </c>
      <c r="B252" s="13" t="s">
        <v>415</v>
      </c>
      <c r="C252" s="9">
        <v>1</v>
      </c>
      <c r="D252" s="12">
        <v>6000</v>
      </c>
      <c r="E252" s="12" t="s">
        <v>411</v>
      </c>
      <c r="F252" s="12">
        <f t="shared" si="9"/>
        <v>6000</v>
      </c>
    </row>
    <row r="253" ht="14.25" spans="1:6">
      <c r="A253" s="10">
        <v>250</v>
      </c>
      <c r="B253" s="13" t="s">
        <v>416</v>
      </c>
      <c r="C253" s="9">
        <v>1</v>
      </c>
      <c r="D253" s="12">
        <v>1000</v>
      </c>
      <c r="E253" s="12" t="s">
        <v>310</v>
      </c>
      <c r="F253" s="12">
        <f t="shared" si="9"/>
        <v>1000</v>
      </c>
    </row>
    <row r="254" ht="14.25" spans="1:6">
      <c r="A254" s="10">
        <v>251</v>
      </c>
      <c r="B254" s="13" t="s">
        <v>417</v>
      </c>
      <c r="C254" s="9">
        <v>1</v>
      </c>
      <c r="D254" s="12">
        <v>200</v>
      </c>
      <c r="E254" s="12" t="s">
        <v>310</v>
      </c>
      <c r="F254" s="12">
        <f t="shared" si="9"/>
        <v>200</v>
      </c>
    </row>
    <row r="255" ht="14.25" spans="1:6">
      <c r="A255" s="10">
        <v>252</v>
      </c>
      <c r="B255" s="13" t="s">
        <v>418</v>
      </c>
      <c r="C255" s="9">
        <v>1</v>
      </c>
      <c r="D255" s="12">
        <v>300</v>
      </c>
      <c r="E255" s="12" t="s">
        <v>310</v>
      </c>
      <c r="F255" s="12">
        <f t="shared" si="9"/>
        <v>300</v>
      </c>
    </row>
    <row r="256" ht="28.5" spans="1:6">
      <c r="A256" s="10">
        <v>253</v>
      </c>
      <c r="B256" s="13" t="s">
        <v>419</v>
      </c>
      <c r="C256" s="9">
        <v>1</v>
      </c>
      <c r="D256" s="12">
        <v>800</v>
      </c>
      <c r="E256" s="12" t="s">
        <v>199</v>
      </c>
      <c r="F256" s="12">
        <f t="shared" si="9"/>
        <v>800</v>
      </c>
    </row>
    <row r="257" ht="28.5" spans="1:6">
      <c r="A257" s="10">
        <v>254</v>
      </c>
      <c r="B257" s="13" t="s">
        <v>420</v>
      </c>
      <c r="C257" s="9">
        <v>1</v>
      </c>
      <c r="D257" s="12">
        <v>1200</v>
      </c>
      <c r="E257" s="12" t="s">
        <v>199</v>
      </c>
      <c r="F257" s="12">
        <f t="shared" si="9"/>
        <v>1200</v>
      </c>
    </row>
    <row r="258" ht="14.25" spans="1:6">
      <c r="A258" s="10">
        <v>255</v>
      </c>
      <c r="B258" s="13" t="s">
        <v>421</v>
      </c>
      <c r="C258" s="9">
        <v>1</v>
      </c>
      <c r="D258" s="12">
        <v>800</v>
      </c>
      <c r="E258" s="12" t="s">
        <v>199</v>
      </c>
      <c r="F258" s="12">
        <f t="shared" si="9"/>
        <v>800</v>
      </c>
    </row>
    <row r="259" ht="14.25" spans="1:6">
      <c r="A259" s="10">
        <v>256</v>
      </c>
      <c r="B259" s="13" t="s">
        <v>422</v>
      </c>
      <c r="C259" s="9">
        <v>1</v>
      </c>
      <c r="D259" s="12">
        <v>2000</v>
      </c>
      <c r="E259" s="12" t="s">
        <v>199</v>
      </c>
      <c r="F259" s="12">
        <f t="shared" si="9"/>
        <v>2000</v>
      </c>
    </row>
    <row r="260" ht="14.25" spans="1:6">
      <c r="A260" s="10">
        <v>257</v>
      </c>
      <c r="B260" s="13" t="s">
        <v>423</v>
      </c>
      <c r="C260" s="9">
        <v>1</v>
      </c>
      <c r="D260" s="12">
        <v>1000</v>
      </c>
      <c r="E260" s="12" t="s">
        <v>199</v>
      </c>
      <c r="F260" s="12">
        <f t="shared" si="9"/>
        <v>1000</v>
      </c>
    </row>
    <row r="261" ht="14.25" spans="1:6">
      <c r="A261" s="10">
        <v>258</v>
      </c>
      <c r="B261" s="13" t="s">
        <v>424</v>
      </c>
      <c r="C261" s="9">
        <v>1</v>
      </c>
      <c r="D261" s="12">
        <v>300</v>
      </c>
      <c r="E261" s="12" t="s">
        <v>310</v>
      </c>
      <c r="F261" s="12">
        <f t="shared" si="9"/>
        <v>300</v>
      </c>
    </row>
    <row r="262" ht="14.25" spans="1:6">
      <c r="A262" s="10">
        <v>259</v>
      </c>
      <c r="B262" s="13" t="s">
        <v>425</v>
      </c>
      <c r="C262" s="9">
        <v>1</v>
      </c>
      <c r="D262" s="12">
        <v>400</v>
      </c>
      <c r="E262" s="12" t="s">
        <v>199</v>
      </c>
      <c r="F262" s="12">
        <f t="shared" si="9"/>
        <v>400</v>
      </c>
    </row>
    <row r="263" ht="14.25" spans="1:6">
      <c r="A263" s="10">
        <v>260</v>
      </c>
      <c r="B263" s="13" t="s">
        <v>426</v>
      </c>
      <c r="C263" s="9">
        <v>1</v>
      </c>
      <c r="D263" s="12">
        <v>3000</v>
      </c>
      <c r="E263" s="12" t="s">
        <v>225</v>
      </c>
      <c r="F263" s="12">
        <f t="shared" si="9"/>
        <v>3000</v>
      </c>
    </row>
    <row r="264" ht="14.25" spans="1:6">
      <c r="A264" s="10">
        <v>261</v>
      </c>
      <c r="B264" s="13" t="s">
        <v>427</v>
      </c>
      <c r="C264" s="9">
        <v>1</v>
      </c>
      <c r="D264" s="12">
        <v>800</v>
      </c>
      <c r="E264" s="12" t="s">
        <v>199</v>
      </c>
      <c r="F264" s="12">
        <f t="shared" si="9"/>
        <v>800</v>
      </c>
    </row>
    <row r="265" ht="14.25" spans="1:6">
      <c r="A265" s="10">
        <v>262</v>
      </c>
      <c r="B265" s="13" t="s">
        <v>428</v>
      </c>
      <c r="C265" s="9">
        <v>1</v>
      </c>
      <c r="D265" s="12">
        <v>200</v>
      </c>
      <c r="E265" s="12" t="s">
        <v>199</v>
      </c>
      <c r="F265" s="12">
        <f t="shared" si="9"/>
        <v>200</v>
      </c>
    </row>
    <row r="266" ht="42.75" spans="1:6">
      <c r="A266" s="10">
        <v>263</v>
      </c>
      <c r="B266" s="13" t="s">
        <v>429</v>
      </c>
      <c r="C266" s="9">
        <v>1</v>
      </c>
      <c r="D266" s="14" t="s">
        <v>430</v>
      </c>
      <c r="E266" s="12" t="s">
        <v>199</v>
      </c>
      <c r="F266" s="12">
        <v>200</v>
      </c>
    </row>
    <row r="267" ht="14.25" spans="1:6">
      <c r="A267" s="10">
        <v>264</v>
      </c>
      <c r="B267" s="13" t="s">
        <v>431</v>
      </c>
      <c r="C267" s="9">
        <v>1</v>
      </c>
      <c r="D267" s="12">
        <v>200</v>
      </c>
      <c r="E267" s="12" t="s">
        <v>199</v>
      </c>
      <c r="F267" s="12">
        <f t="shared" ref="F267:F330" si="10">D267*C267</f>
        <v>200</v>
      </c>
    </row>
    <row r="268" ht="14.25" spans="1:6">
      <c r="A268" s="10">
        <v>265</v>
      </c>
      <c r="B268" s="13" t="s">
        <v>432</v>
      </c>
      <c r="C268" s="9">
        <v>1</v>
      </c>
      <c r="D268" s="12">
        <v>100</v>
      </c>
      <c r="E268" s="12" t="s">
        <v>195</v>
      </c>
      <c r="F268" s="12">
        <f t="shared" si="10"/>
        <v>100</v>
      </c>
    </row>
    <row r="269" ht="14.25" spans="1:6">
      <c r="A269" s="10">
        <v>266</v>
      </c>
      <c r="B269" s="13" t="s">
        <v>433</v>
      </c>
      <c r="C269" s="9">
        <v>1</v>
      </c>
      <c r="D269" s="12">
        <v>300</v>
      </c>
      <c r="E269" s="12" t="s">
        <v>199</v>
      </c>
      <c r="F269" s="12">
        <f t="shared" si="10"/>
        <v>300</v>
      </c>
    </row>
    <row r="270" ht="14.25" spans="1:6">
      <c r="A270" s="10">
        <v>267</v>
      </c>
      <c r="B270" s="13" t="s">
        <v>434</v>
      </c>
      <c r="C270" s="9">
        <v>1</v>
      </c>
      <c r="D270" s="12">
        <v>100</v>
      </c>
      <c r="E270" s="12" t="s">
        <v>199</v>
      </c>
      <c r="F270" s="12">
        <f t="shared" si="10"/>
        <v>100</v>
      </c>
    </row>
    <row r="271" ht="14.25" spans="1:6">
      <c r="A271" s="10">
        <v>268</v>
      </c>
      <c r="B271" s="13" t="s">
        <v>435</v>
      </c>
      <c r="C271" s="9">
        <v>1</v>
      </c>
      <c r="D271" s="12">
        <v>450</v>
      </c>
      <c r="E271" s="12" t="s">
        <v>199</v>
      </c>
      <c r="F271" s="12">
        <f t="shared" si="10"/>
        <v>450</v>
      </c>
    </row>
    <row r="272" ht="14.25" spans="1:6">
      <c r="A272" s="10">
        <v>269</v>
      </c>
      <c r="B272" s="13" t="s">
        <v>436</v>
      </c>
      <c r="C272" s="9">
        <v>1</v>
      </c>
      <c r="D272" s="12">
        <v>120</v>
      </c>
      <c r="E272" s="12" t="s">
        <v>199</v>
      </c>
      <c r="F272" s="12">
        <f t="shared" si="10"/>
        <v>120</v>
      </c>
    </row>
    <row r="273" ht="28.5" spans="1:6">
      <c r="A273" s="10">
        <v>270</v>
      </c>
      <c r="B273" s="13" t="s">
        <v>437</v>
      </c>
      <c r="C273" s="9">
        <v>1</v>
      </c>
      <c r="D273" s="12">
        <v>180</v>
      </c>
      <c r="E273" s="12" t="s">
        <v>199</v>
      </c>
      <c r="F273" s="12">
        <f t="shared" si="10"/>
        <v>180</v>
      </c>
    </row>
    <row r="274" ht="28.5" spans="1:6">
      <c r="A274" s="10">
        <v>271</v>
      </c>
      <c r="B274" s="13" t="s">
        <v>438</v>
      </c>
      <c r="C274" s="9">
        <v>1</v>
      </c>
      <c r="D274" s="12">
        <v>120</v>
      </c>
      <c r="E274" s="12" t="s">
        <v>199</v>
      </c>
      <c r="F274" s="12">
        <f t="shared" si="10"/>
        <v>120</v>
      </c>
    </row>
    <row r="275" ht="28.5" spans="1:6">
      <c r="A275" s="10">
        <v>272</v>
      </c>
      <c r="B275" s="13" t="s">
        <v>439</v>
      </c>
      <c r="C275" s="9">
        <v>1</v>
      </c>
      <c r="D275" s="12">
        <v>100</v>
      </c>
      <c r="E275" s="12" t="s">
        <v>199</v>
      </c>
      <c r="F275" s="12">
        <f t="shared" si="10"/>
        <v>100</v>
      </c>
    </row>
    <row r="276" ht="14.25" spans="1:6">
      <c r="A276" s="10">
        <v>273</v>
      </c>
      <c r="B276" s="11" t="s">
        <v>440</v>
      </c>
      <c r="C276" s="9">
        <v>1</v>
      </c>
      <c r="D276" s="12">
        <v>500</v>
      </c>
      <c r="E276" s="12" t="s">
        <v>199</v>
      </c>
      <c r="F276" s="12">
        <f t="shared" si="10"/>
        <v>500</v>
      </c>
    </row>
    <row r="277" ht="14.25" spans="1:6">
      <c r="A277" s="10">
        <v>274</v>
      </c>
      <c r="B277" s="11" t="s">
        <v>441</v>
      </c>
      <c r="C277" s="9">
        <v>1</v>
      </c>
      <c r="D277" s="12">
        <v>800</v>
      </c>
      <c r="E277" s="12" t="s">
        <v>199</v>
      </c>
      <c r="F277" s="12">
        <f t="shared" si="10"/>
        <v>800</v>
      </c>
    </row>
    <row r="278" ht="14.25" spans="1:6">
      <c r="A278" s="10">
        <v>275</v>
      </c>
      <c r="B278" s="11" t="s">
        <v>442</v>
      </c>
      <c r="C278" s="9">
        <v>1</v>
      </c>
      <c r="D278" s="12">
        <v>1000</v>
      </c>
      <c r="E278" s="12" t="s">
        <v>199</v>
      </c>
      <c r="F278" s="12">
        <f t="shared" si="10"/>
        <v>1000</v>
      </c>
    </row>
    <row r="279" ht="14.25" spans="1:6">
      <c r="A279" s="10">
        <v>276</v>
      </c>
      <c r="B279" s="11" t="s">
        <v>443</v>
      </c>
      <c r="C279" s="9">
        <v>1</v>
      </c>
      <c r="D279" s="12">
        <v>800</v>
      </c>
      <c r="E279" s="12" t="s">
        <v>199</v>
      </c>
      <c r="F279" s="12">
        <f t="shared" si="10"/>
        <v>800</v>
      </c>
    </row>
    <row r="280" ht="14.25" spans="1:6">
      <c r="A280" s="10">
        <v>277</v>
      </c>
      <c r="B280" s="11" t="s">
        <v>444</v>
      </c>
      <c r="C280" s="9">
        <v>1</v>
      </c>
      <c r="D280" s="12">
        <v>800</v>
      </c>
      <c r="E280" s="12" t="s">
        <v>199</v>
      </c>
      <c r="F280" s="12">
        <f t="shared" si="10"/>
        <v>800</v>
      </c>
    </row>
    <row r="281" ht="28.5" spans="1:6">
      <c r="A281" s="10">
        <v>278</v>
      </c>
      <c r="B281" s="11" t="s">
        <v>445</v>
      </c>
      <c r="C281" s="9">
        <v>1</v>
      </c>
      <c r="D281" s="12">
        <v>1800</v>
      </c>
      <c r="E281" s="12" t="s">
        <v>199</v>
      </c>
      <c r="F281" s="12">
        <f t="shared" si="10"/>
        <v>1800</v>
      </c>
    </row>
    <row r="282" ht="28.5" spans="1:6">
      <c r="A282" s="10">
        <v>279</v>
      </c>
      <c r="B282" s="11" t="s">
        <v>446</v>
      </c>
      <c r="C282" s="9">
        <v>1</v>
      </c>
      <c r="D282" s="12">
        <v>2800</v>
      </c>
      <c r="E282" s="12" t="s">
        <v>199</v>
      </c>
      <c r="F282" s="12">
        <f t="shared" si="10"/>
        <v>2800</v>
      </c>
    </row>
    <row r="283" ht="28.5" spans="1:6">
      <c r="A283" s="10">
        <v>280</v>
      </c>
      <c r="B283" s="11" t="s">
        <v>447</v>
      </c>
      <c r="C283" s="9">
        <v>1</v>
      </c>
      <c r="D283" s="12">
        <v>1200</v>
      </c>
      <c r="E283" s="12" t="s">
        <v>199</v>
      </c>
      <c r="F283" s="12">
        <f t="shared" si="10"/>
        <v>1200</v>
      </c>
    </row>
    <row r="284" ht="28.5" spans="1:6">
      <c r="A284" s="10">
        <v>281</v>
      </c>
      <c r="B284" s="11" t="s">
        <v>448</v>
      </c>
      <c r="C284" s="9">
        <v>1</v>
      </c>
      <c r="D284" s="12">
        <v>1500</v>
      </c>
      <c r="E284" s="12" t="s">
        <v>199</v>
      </c>
      <c r="F284" s="12">
        <f t="shared" si="10"/>
        <v>1500</v>
      </c>
    </row>
    <row r="285" ht="28.5" spans="1:6">
      <c r="A285" s="10">
        <v>282</v>
      </c>
      <c r="B285" s="11" t="s">
        <v>410</v>
      </c>
      <c r="C285" s="9">
        <v>1</v>
      </c>
      <c r="D285" s="12">
        <v>3000</v>
      </c>
      <c r="E285" s="12" t="s">
        <v>411</v>
      </c>
      <c r="F285" s="12">
        <f t="shared" si="10"/>
        <v>3000</v>
      </c>
    </row>
    <row r="286" ht="28.5" spans="1:6">
      <c r="A286" s="10">
        <v>283</v>
      </c>
      <c r="B286" s="11" t="s">
        <v>412</v>
      </c>
      <c r="C286" s="9">
        <v>1</v>
      </c>
      <c r="D286" s="12">
        <v>10000</v>
      </c>
      <c r="E286" s="12" t="s">
        <v>411</v>
      </c>
      <c r="F286" s="12">
        <f t="shared" si="10"/>
        <v>10000</v>
      </c>
    </row>
    <row r="287" ht="28.5" spans="1:6">
      <c r="A287" s="10">
        <v>284</v>
      </c>
      <c r="B287" s="11" t="s">
        <v>413</v>
      </c>
      <c r="C287" s="9">
        <v>1</v>
      </c>
      <c r="D287" s="12">
        <v>13000</v>
      </c>
      <c r="E287" s="12" t="s">
        <v>411</v>
      </c>
      <c r="F287" s="12">
        <f t="shared" si="10"/>
        <v>13000</v>
      </c>
    </row>
    <row r="288" ht="28.5" spans="1:6">
      <c r="A288" s="10">
        <v>285</v>
      </c>
      <c r="B288" s="11" t="s">
        <v>414</v>
      </c>
      <c r="C288" s="9">
        <v>1</v>
      </c>
      <c r="D288" s="12">
        <v>4000</v>
      </c>
      <c r="E288" s="12" t="s">
        <v>411</v>
      </c>
      <c r="F288" s="12">
        <f t="shared" si="10"/>
        <v>4000</v>
      </c>
    </row>
    <row r="289" ht="14.25" spans="1:6">
      <c r="A289" s="10">
        <v>286</v>
      </c>
      <c r="B289" s="11" t="s">
        <v>449</v>
      </c>
      <c r="C289" s="9">
        <v>1</v>
      </c>
      <c r="D289" s="12">
        <v>360</v>
      </c>
      <c r="E289" s="12" t="s">
        <v>199</v>
      </c>
      <c r="F289" s="12">
        <f t="shared" si="10"/>
        <v>360</v>
      </c>
    </row>
    <row r="290" ht="14.25" spans="1:6">
      <c r="A290" s="10">
        <v>287</v>
      </c>
      <c r="B290" s="11" t="s">
        <v>309</v>
      </c>
      <c r="C290" s="9">
        <v>1</v>
      </c>
      <c r="D290" s="12">
        <v>100</v>
      </c>
      <c r="E290" s="12" t="s">
        <v>310</v>
      </c>
      <c r="F290" s="12">
        <f t="shared" si="10"/>
        <v>100</v>
      </c>
    </row>
    <row r="291" ht="14.25" spans="1:6">
      <c r="A291" s="10">
        <v>288</v>
      </c>
      <c r="B291" s="11" t="s">
        <v>450</v>
      </c>
      <c r="C291" s="9">
        <v>1</v>
      </c>
      <c r="D291" s="12">
        <v>1500</v>
      </c>
      <c r="E291" s="12" t="s">
        <v>199</v>
      </c>
      <c r="F291" s="12">
        <f t="shared" si="10"/>
        <v>1500</v>
      </c>
    </row>
    <row r="292" ht="14.25" spans="1:6">
      <c r="A292" s="10">
        <v>289</v>
      </c>
      <c r="B292" s="11" t="s">
        <v>451</v>
      </c>
      <c r="C292" s="9">
        <v>1</v>
      </c>
      <c r="D292" s="12">
        <v>1500</v>
      </c>
      <c r="E292" s="12" t="s">
        <v>199</v>
      </c>
      <c r="F292" s="12">
        <f t="shared" si="10"/>
        <v>1500</v>
      </c>
    </row>
    <row r="293" ht="14.25" spans="1:6">
      <c r="A293" s="10">
        <v>290</v>
      </c>
      <c r="B293" s="11" t="s">
        <v>452</v>
      </c>
      <c r="C293" s="9">
        <v>1</v>
      </c>
      <c r="D293" s="12">
        <v>400</v>
      </c>
      <c r="E293" s="12" t="s">
        <v>199</v>
      </c>
      <c r="F293" s="12">
        <f t="shared" si="10"/>
        <v>400</v>
      </c>
    </row>
    <row r="294" ht="14.25" spans="1:6">
      <c r="A294" s="10">
        <v>291</v>
      </c>
      <c r="B294" s="11" t="s">
        <v>453</v>
      </c>
      <c r="C294" s="9">
        <v>1</v>
      </c>
      <c r="D294" s="12">
        <v>500</v>
      </c>
      <c r="E294" s="12" t="s">
        <v>199</v>
      </c>
      <c r="F294" s="12">
        <f t="shared" si="10"/>
        <v>500</v>
      </c>
    </row>
    <row r="295" ht="14.25" spans="1:6">
      <c r="A295" s="10">
        <v>292</v>
      </c>
      <c r="B295" s="11" t="s">
        <v>454</v>
      </c>
      <c r="C295" s="9">
        <v>1</v>
      </c>
      <c r="D295" s="12">
        <v>300</v>
      </c>
      <c r="E295" s="12" t="s">
        <v>199</v>
      </c>
      <c r="F295" s="12">
        <f t="shared" si="10"/>
        <v>300</v>
      </c>
    </row>
    <row r="296" ht="14.25" spans="1:6">
      <c r="A296" s="10">
        <v>293</v>
      </c>
      <c r="B296" s="11" t="s">
        <v>455</v>
      </c>
      <c r="C296" s="9">
        <v>1</v>
      </c>
      <c r="D296" s="12">
        <v>600</v>
      </c>
      <c r="E296" s="12" t="s">
        <v>199</v>
      </c>
      <c r="F296" s="12">
        <f t="shared" si="10"/>
        <v>600</v>
      </c>
    </row>
    <row r="297" ht="14.25" spans="1:6">
      <c r="A297" s="10">
        <v>294</v>
      </c>
      <c r="B297" s="11" t="s">
        <v>456</v>
      </c>
      <c r="C297" s="9">
        <v>1</v>
      </c>
      <c r="D297" s="12">
        <v>600</v>
      </c>
      <c r="E297" s="12" t="s">
        <v>199</v>
      </c>
      <c r="F297" s="12">
        <f t="shared" si="10"/>
        <v>600</v>
      </c>
    </row>
    <row r="298" ht="14.25" spans="1:6">
      <c r="A298" s="10">
        <v>295</v>
      </c>
      <c r="B298" s="11" t="s">
        <v>457</v>
      </c>
      <c r="C298" s="9">
        <v>1</v>
      </c>
      <c r="D298" s="12">
        <v>800</v>
      </c>
      <c r="E298" s="12" t="s">
        <v>199</v>
      </c>
      <c r="F298" s="12">
        <f t="shared" si="10"/>
        <v>800</v>
      </c>
    </row>
    <row r="299" ht="14.25" spans="1:6">
      <c r="A299" s="10">
        <v>296</v>
      </c>
      <c r="B299" s="13" t="s">
        <v>264</v>
      </c>
      <c r="C299" s="9">
        <v>1</v>
      </c>
      <c r="D299" s="12">
        <v>5000</v>
      </c>
      <c r="E299" s="12" t="s">
        <v>199</v>
      </c>
      <c r="F299" s="12">
        <f t="shared" si="10"/>
        <v>5000</v>
      </c>
    </row>
    <row r="300" ht="14.25" spans="1:6">
      <c r="A300" s="10">
        <v>297</v>
      </c>
      <c r="B300" s="13" t="s">
        <v>458</v>
      </c>
      <c r="C300" s="9">
        <v>1</v>
      </c>
      <c r="D300" s="12">
        <v>700</v>
      </c>
      <c r="E300" s="12" t="s">
        <v>199</v>
      </c>
      <c r="F300" s="12">
        <f t="shared" si="10"/>
        <v>700</v>
      </c>
    </row>
    <row r="301" ht="14.25" spans="1:6">
      <c r="A301" s="10">
        <v>298</v>
      </c>
      <c r="B301" s="13" t="s">
        <v>459</v>
      </c>
      <c r="C301" s="9">
        <v>1</v>
      </c>
      <c r="D301" s="12">
        <v>1000</v>
      </c>
      <c r="E301" s="12" t="s">
        <v>199</v>
      </c>
      <c r="F301" s="12">
        <f t="shared" si="10"/>
        <v>1000</v>
      </c>
    </row>
    <row r="302" ht="14.25" spans="1:6">
      <c r="A302" s="10">
        <v>299</v>
      </c>
      <c r="B302" s="13" t="s">
        <v>460</v>
      </c>
      <c r="C302" s="9">
        <v>1</v>
      </c>
      <c r="D302" s="12">
        <v>400</v>
      </c>
      <c r="E302" s="12" t="s">
        <v>199</v>
      </c>
      <c r="F302" s="12">
        <f t="shared" si="10"/>
        <v>400</v>
      </c>
    </row>
    <row r="303" ht="14.25" spans="1:6">
      <c r="A303" s="10">
        <v>300</v>
      </c>
      <c r="B303" s="13" t="s">
        <v>461</v>
      </c>
      <c r="C303" s="9">
        <v>1</v>
      </c>
      <c r="D303" s="12">
        <v>400</v>
      </c>
      <c r="E303" s="12" t="s">
        <v>195</v>
      </c>
      <c r="F303" s="12">
        <f t="shared" si="10"/>
        <v>400</v>
      </c>
    </row>
    <row r="304" ht="14.25" spans="1:6">
      <c r="A304" s="10">
        <v>301</v>
      </c>
      <c r="B304" s="13" t="s">
        <v>462</v>
      </c>
      <c r="C304" s="9">
        <v>1</v>
      </c>
      <c r="D304" s="12">
        <v>400</v>
      </c>
      <c r="E304" s="12" t="s">
        <v>199</v>
      </c>
      <c r="F304" s="12">
        <f t="shared" si="10"/>
        <v>400</v>
      </c>
    </row>
    <row r="305" ht="14.25" spans="1:6">
      <c r="A305" s="10">
        <v>302</v>
      </c>
      <c r="B305" s="13" t="s">
        <v>463</v>
      </c>
      <c r="C305" s="9">
        <v>1</v>
      </c>
      <c r="D305" s="12">
        <v>800</v>
      </c>
      <c r="E305" s="12" t="s">
        <v>199</v>
      </c>
      <c r="F305" s="12">
        <f t="shared" si="10"/>
        <v>800</v>
      </c>
    </row>
    <row r="306" ht="14.25" spans="1:6">
      <c r="A306" s="10">
        <v>303</v>
      </c>
      <c r="B306" s="13" t="s">
        <v>464</v>
      </c>
      <c r="C306" s="9">
        <v>1</v>
      </c>
      <c r="D306" s="12">
        <v>800</v>
      </c>
      <c r="E306" s="12" t="s">
        <v>199</v>
      </c>
      <c r="F306" s="12">
        <f t="shared" si="10"/>
        <v>800</v>
      </c>
    </row>
    <row r="307" ht="14.25" spans="1:6">
      <c r="A307" s="10">
        <v>304</v>
      </c>
      <c r="B307" s="13" t="s">
        <v>465</v>
      </c>
      <c r="C307" s="9">
        <v>1</v>
      </c>
      <c r="D307" s="12">
        <v>800</v>
      </c>
      <c r="E307" s="12" t="s">
        <v>199</v>
      </c>
      <c r="F307" s="12">
        <f t="shared" si="10"/>
        <v>800</v>
      </c>
    </row>
    <row r="308" ht="14.25" spans="1:6">
      <c r="A308" s="10">
        <v>305</v>
      </c>
      <c r="B308" s="13" t="s">
        <v>466</v>
      </c>
      <c r="C308" s="9">
        <v>1</v>
      </c>
      <c r="D308" s="12">
        <v>800</v>
      </c>
      <c r="E308" s="12" t="s">
        <v>199</v>
      </c>
      <c r="F308" s="12">
        <f t="shared" si="10"/>
        <v>800</v>
      </c>
    </row>
    <row r="309" ht="14.25" spans="1:6">
      <c r="A309" s="10">
        <v>306</v>
      </c>
      <c r="B309" s="13" t="s">
        <v>467</v>
      </c>
      <c r="C309" s="9">
        <v>1</v>
      </c>
      <c r="D309" s="12">
        <v>13000</v>
      </c>
      <c r="E309" s="12" t="s">
        <v>199</v>
      </c>
      <c r="F309" s="12">
        <f t="shared" si="10"/>
        <v>13000</v>
      </c>
    </row>
    <row r="310" ht="14.25" spans="1:6">
      <c r="A310" s="10">
        <v>307</v>
      </c>
      <c r="B310" s="13" t="s">
        <v>468</v>
      </c>
      <c r="C310" s="9">
        <v>1</v>
      </c>
      <c r="D310" s="12">
        <v>1200</v>
      </c>
      <c r="E310" s="12" t="s">
        <v>199</v>
      </c>
      <c r="F310" s="12">
        <f t="shared" si="10"/>
        <v>1200</v>
      </c>
    </row>
    <row r="311" ht="14.25" spans="1:6">
      <c r="A311" s="10">
        <v>308</v>
      </c>
      <c r="B311" s="13" t="s">
        <v>469</v>
      </c>
      <c r="C311" s="9">
        <v>1</v>
      </c>
      <c r="D311" s="12">
        <v>800</v>
      </c>
      <c r="E311" s="12" t="s">
        <v>199</v>
      </c>
      <c r="F311" s="12">
        <f t="shared" si="10"/>
        <v>800</v>
      </c>
    </row>
    <row r="312" ht="14.25" spans="1:6">
      <c r="A312" s="10">
        <v>309</v>
      </c>
      <c r="B312" s="13" t="s">
        <v>470</v>
      </c>
      <c r="C312" s="9">
        <v>1</v>
      </c>
      <c r="D312" s="12">
        <v>800</v>
      </c>
      <c r="E312" s="12" t="s">
        <v>199</v>
      </c>
      <c r="F312" s="12">
        <f t="shared" si="10"/>
        <v>800</v>
      </c>
    </row>
    <row r="313" ht="14.25" spans="1:6">
      <c r="A313" s="10">
        <v>310</v>
      </c>
      <c r="B313" s="13" t="s">
        <v>264</v>
      </c>
      <c r="C313" s="9">
        <v>1</v>
      </c>
      <c r="D313" s="12">
        <v>5000</v>
      </c>
      <c r="E313" s="12" t="s">
        <v>199</v>
      </c>
      <c r="F313" s="12">
        <f t="shared" si="10"/>
        <v>5000</v>
      </c>
    </row>
    <row r="314" ht="14.25" spans="1:6">
      <c r="A314" s="10">
        <v>311</v>
      </c>
      <c r="B314" s="13" t="s">
        <v>458</v>
      </c>
      <c r="C314" s="9">
        <v>1</v>
      </c>
      <c r="D314" s="12">
        <v>700</v>
      </c>
      <c r="E314" s="12" t="s">
        <v>199</v>
      </c>
      <c r="F314" s="12">
        <f t="shared" si="10"/>
        <v>700</v>
      </c>
    </row>
    <row r="315" ht="14.25" spans="1:6">
      <c r="A315" s="10">
        <v>312</v>
      </c>
      <c r="B315" s="13" t="s">
        <v>459</v>
      </c>
      <c r="C315" s="9">
        <v>1</v>
      </c>
      <c r="D315" s="12">
        <v>1000</v>
      </c>
      <c r="E315" s="12" t="s">
        <v>199</v>
      </c>
      <c r="F315" s="12">
        <f t="shared" si="10"/>
        <v>1000</v>
      </c>
    </row>
    <row r="316" ht="14.25" spans="1:6">
      <c r="A316" s="10">
        <v>313</v>
      </c>
      <c r="B316" s="13" t="s">
        <v>460</v>
      </c>
      <c r="C316" s="9">
        <v>1</v>
      </c>
      <c r="D316" s="12">
        <v>400</v>
      </c>
      <c r="E316" s="12" t="s">
        <v>199</v>
      </c>
      <c r="F316" s="12">
        <f t="shared" si="10"/>
        <v>400</v>
      </c>
    </row>
    <row r="317" ht="14.25" spans="1:6">
      <c r="A317" s="10">
        <v>314</v>
      </c>
      <c r="B317" s="13" t="s">
        <v>461</v>
      </c>
      <c r="C317" s="9">
        <v>1</v>
      </c>
      <c r="D317" s="12">
        <v>400</v>
      </c>
      <c r="E317" s="12" t="s">
        <v>195</v>
      </c>
      <c r="F317" s="12">
        <f t="shared" si="10"/>
        <v>400</v>
      </c>
    </row>
    <row r="318" ht="14.25" spans="1:6">
      <c r="A318" s="10">
        <v>315</v>
      </c>
      <c r="B318" s="13" t="s">
        <v>462</v>
      </c>
      <c r="C318" s="9">
        <v>1</v>
      </c>
      <c r="D318" s="12">
        <v>400</v>
      </c>
      <c r="E318" s="12" t="s">
        <v>199</v>
      </c>
      <c r="F318" s="12">
        <f t="shared" si="10"/>
        <v>400</v>
      </c>
    </row>
    <row r="319" ht="14.25" spans="1:6">
      <c r="A319" s="10">
        <v>316</v>
      </c>
      <c r="B319" s="13" t="s">
        <v>463</v>
      </c>
      <c r="C319" s="9">
        <v>1</v>
      </c>
      <c r="D319" s="12">
        <v>800</v>
      </c>
      <c r="E319" s="12" t="s">
        <v>199</v>
      </c>
      <c r="F319" s="12">
        <f t="shared" si="10"/>
        <v>800</v>
      </c>
    </row>
    <row r="320" ht="14.25" spans="1:6">
      <c r="A320" s="10">
        <v>317</v>
      </c>
      <c r="B320" s="13" t="s">
        <v>464</v>
      </c>
      <c r="C320" s="9">
        <v>1</v>
      </c>
      <c r="D320" s="12">
        <v>800</v>
      </c>
      <c r="E320" s="12" t="s">
        <v>199</v>
      </c>
      <c r="F320" s="12">
        <f t="shared" si="10"/>
        <v>800</v>
      </c>
    </row>
    <row r="321" ht="14.25" spans="1:6">
      <c r="A321" s="10">
        <v>318</v>
      </c>
      <c r="B321" s="13" t="s">
        <v>465</v>
      </c>
      <c r="C321" s="9">
        <v>1</v>
      </c>
      <c r="D321" s="12">
        <v>800</v>
      </c>
      <c r="E321" s="12" t="s">
        <v>199</v>
      </c>
      <c r="F321" s="12">
        <f t="shared" si="10"/>
        <v>800</v>
      </c>
    </row>
    <row r="322" ht="14.25" spans="1:6">
      <c r="A322" s="10">
        <v>319</v>
      </c>
      <c r="B322" s="13" t="s">
        <v>466</v>
      </c>
      <c r="C322" s="9">
        <v>1</v>
      </c>
      <c r="D322" s="12">
        <v>800</v>
      </c>
      <c r="E322" s="12" t="s">
        <v>199</v>
      </c>
      <c r="F322" s="12">
        <f t="shared" si="10"/>
        <v>800</v>
      </c>
    </row>
    <row r="323" ht="14.25" spans="1:6">
      <c r="A323" s="10">
        <v>320</v>
      </c>
      <c r="B323" s="13" t="s">
        <v>467</v>
      </c>
      <c r="C323" s="9">
        <v>1</v>
      </c>
      <c r="D323" s="12">
        <v>13000</v>
      </c>
      <c r="E323" s="12" t="s">
        <v>199</v>
      </c>
      <c r="F323" s="12">
        <f t="shared" si="10"/>
        <v>13000</v>
      </c>
    </row>
    <row r="324" ht="14.25" spans="1:6">
      <c r="A324" s="10">
        <v>321</v>
      </c>
      <c r="B324" s="13" t="s">
        <v>468</v>
      </c>
      <c r="C324" s="9">
        <v>1</v>
      </c>
      <c r="D324" s="12">
        <v>1200</v>
      </c>
      <c r="E324" s="12" t="s">
        <v>199</v>
      </c>
      <c r="F324" s="12">
        <f t="shared" si="10"/>
        <v>1200</v>
      </c>
    </row>
    <row r="325" ht="14.25" spans="1:6">
      <c r="A325" s="10">
        <v>322</v>
      </c>
      <c r="B325" s="13" t="s">
        <v>469</v>
      </c>
      <c r="C325" s="9">
        <v>1</v>
      </c>
      <c r="D325" s="12">
        <v>800</v>
      </c>
      <c r="E325" s="12" t="s">
        <v>199</v>
      </c>
      <c r="F325" s="12">
        <f t="shared" si="10"/>
        <v>800</v>
      </c>
    </row>
    <row r="326" ht="14.25" spans="1:6">
      <c r="A326" s="10">
        <v>323</v>
      </c>
      <c r="B326" s="13" t="s">
        <v>470</v>
      </c>
      <c r="C326" s="9">
        <v>1</v>
      </c>
      <c r="D326" s="12">
        <v>800</v>
      </c>
      <c r="E326" s="12" t="s">
        <v>199</v>
      </c>
      <c r="F326" s="12">
        <f t="shared" si="10"/>
        <v>800</v>
      </c>
    </row>
    <row r="327" ht="14.25" spans="1:6">
      <c r="A327" s="10">
        <v>324</v>
      </c>
      <c r="B327" s="13" t="s">
        <v>471</v>
      </c>
      <c r="C327" s="9">
        <v>1</v>
      </c>
      <c r="D327" s="12">
        <v>67</v>
      </c>
      <c r="E327" s="16" t="s">
        <v>472</v>
      </c>
      <c r="F327" s="12">
        <f t="shared" si="10"/>
        <v>67</v>
      </c>
    </row>
    <row r="328" ht="14.25" spans="1:6">
      <c r="A328" s="10">
        <v>325</v>
      </c>
      <c r="B328" s="13" t="s">
        <v>473</v>
      </c>
      <c r="C328" s="9">
        <v>1</v>
      </c>
      <c r="D328" s="12">
        <v>67</v>
      </c>
      <c r="E328" s="12" t="s">
        <v>472</v>
      </c>
      <c r="F328" s="12">
        <f t="shared" si="10"/>
        <v>67</v>
      </c>
    </row>
    <row r="329" ht="14.25" spans="1:6">
      <c r="A329" s="10">
        <v>326</v>
      </c>
      <c r="B329" s="13" t="s">
        <v>474</v>
      </c>
      <c r="C329" s="9">
        <v>1</v>
      </c>
      <c r="D329" s="12">
        <v>67</v>
      </c>
      <c r="E329" s="12" t="s">
        <v>472</v>
      </c>
      <c r="F329" s="12">
        <f t="shared" si="10"/>
        <v>67</v>
      </c>
    </row>
    <row r="330" ht="14.25" spans="1:6">
      <c r="A330" s="10">
        <v>327</v>
      </c>
      <c r="B330" s="13" t="s">
        <v>475</v>
      </c>
      <c r="C330" s="9">
        <v>1</v>
      </c>
      <c r="D330" s="12">
        <v>67</v>
      </c>
      <c r="E330" s="12" t="s">
        <v>472</v>
      </c>
      <c r="F330" s="12">
        <f t="shared" si="10"/>
        <v>67</v>
      </c>
    </row>
    <row r="331" ht="14.25" spans="1:6">
      <c r="A331" s="10">
        <v>328</v>
      </c>
      <c r="B331" s="13" t="s">
        <v>476</v>
      </c>
      <c r="C331" s="9">
        <v>1</v>
      </c>
      <c r="D331" s="12">
        <v>67</v>
      </c>
      <c r="E331" s="12" t="s">
        <v>472</v>
      </c>
      <c r="F331" s="12">
        <f t="shared" ref="F331:F342" si="11">D331*C331</f>
        <v>67</v>
      </c>
    </row>
    <row r="332" ht="14.25" spans="1:6">
      <c r="A332" s="10">
        <v>329</v>
      </c>
      <c r="B332" s="13" t="s">
        <v>477</v>
      </c>
      <c r="C332" s="9">
        <v>1</v>
      </c>
      <c r="D332" s="12">
        <v>67</v>
      </c>
      <c r="E332" s="12" t="s">
        <v>472</v>
      </c>
      <c r="F332" s="12">
        <f t="shared" si="11"/>
        <v>67</v>
      </c>
    </row>
    <row r="333" ht="14.25" spans="1:6">
      <c r="A333" s="10">
        <v>330</v>
      </c>
      <c r="B333" s="13" t="s">
        <v>478</v>
      </c>
      <c r="C333" s="9">
        <v>1</v>
      </c>
      <c r="D333" s="12">
        <v>67</v>
      </c>
      <c r="E333" s="16" t="s">
        <v>479</v>
      </c>
      <c r="F333" s="12">
        <f t="shared" si="11"/>
        <v>67</v>
      </c>
    </row>
    <row r="334" ht="14.25" spans="1:6">
      <c r="A334" s="10">
        <v>331</v>
      </c>
      <c r="B334" s="13" t="s">
        <v>480</v>
      </c>
      <c r="C334" s="9">
        <v>1</v>
      </c>
      <c r="D334" s="12">
        <v>67</v>
      </c>
      <c r="E334" s="16" t="s">
        <v>472</v>
      </c>
      <c r="F334" s="12">
        <f t="shared" si="11"/>
        <v>67</v>
      </c>
    </row>
    <row r="335" ht="14.25" spans="1:6">
      <c r="A335" s="10">
        <v>332</v>
      </c>
      <c r="B335" s="13" t="s">
        <v>481</v>
      </c>
      <c r="C335" s="9">
        <v>1</v>
      </c>
      <c r="D335" s="12">
        <v>67</v>
      </c>
      <c r="E335" s="12" t="s">
        <v>482</v>
      </c>
      <c r="F335" s="12">
        <f t="shared" si="11"/>
        <v>67</v>
      </c>
    </row>
    <row r="336" ht="14.25" spans="1:6">
      <c r="A336" s="10">
        <v>333</v>
      </c>
      <c r="B336" s="13" t="s">
        <v>483</v>
      </c>
      <c r="C336" s="9">
        <v>1</v>
      </c>
      <c r="D336" s="12">
        <v>67</v>
      </c>
      <c r="E336" s="12" t="s">
        <v>482</v>
      </c>
      <c r="F336" s="12">
        <f t="shared" si="11"/>
        <v>67</v>
      </c>
    </row>
    <row r="337" ht="14.25" spans="1:6">
      <c r="A337" s="10">
        <v>334</v>
      </c>
      <c r="B337" s="13" t="s">
        <v>484</v>
      </c>
      <c r="C337" s="9">
        <v>1</v>
      </c>
      <c r="D337" s="12">
        <v>67</v>
      </c>
      <c r="E337" s="12" t="s">
        <v>472</v>
      </c>
      <c r="F337" s="12">
        <f t="shared" si="11"/>
        <v>67</v>
      </c>
    </row>
    <row r="338" ht="14.25" spans="1:6">
      <c r="A338" s="10">
        <v>335</v>
      </c>
      <c r="B338" s="13" t="s">
        <v>485</v>
      </c>
      <c r="C338" s="9">
        <v>1</v>
      </c>
      <c r="D338" s="12">
        <v>67</v>
      </c>
      <c r="E338" s="12" t="s">
        <v>472</v>
      </c>
      <c r="F338" s="12">
        <f t="shared" si="11"/>
        <v>67</v>
      </c>
    </row>
    <row r="339" ht="14.25" spans="1:6">
      <c r="A339" s="10">
        <v>336</v>
      </c>
      <c r="B339" s="13" t="s">
        <v>486</v>
      </c>
      <c r="C339" s="9">
        <v>1</v>
      </c>
      <c r="D339" s="12">
        <v>126</v>
      </c>
      <c r="E339" s="12" t="s">
        <v>199</v>
      </c>
      <c r="F339" s="12">
        <f t="shared" si="11"/>
        <v>126</v>
      </c>
    </row>
    <row r="340" ht="14.25" spans="1:6">
      <c r="A340" s="10">
        <v>337</v>
      </c>
      <c r="B340" s="13" t="s">
        <v>487</v>
      </c>
      <c r="C340" s="9">
        <v>1</v>
      </c>
      <c r="D340" s="12">
        <v>67</v>
      </c>
      <c r="E340" s="12" t="s">
        <v>482</v>
      </c>
      <c r="F340" s="12">
        <f t="shared" si="11"/>
        <v>67</v>
      </c>
    </row>
    <row r="341" ht="14.25" spans="1:6">
      <c r="A341" s="10">
        <v>338</v>
      </c>
      <c r="B341" s="13" t="s">
        <v>488</v>
      </c>
      <c r="C341" s="9">
        <v>1</v>
      </c>
      <c r="D341" s="12">
        <v>67</v>
      </c>
      <c r="E341" s="12" t="s">
        <v>482</v>
      </c>
      <c r="F341" s="12">
        <f t="shared" si="11"/>
        <v>67</v>
      </c>
    </row>
    <row r="342" ht="14.25" spans="1:6">
      <c r="A342" s="10">
        <v>339</v>
      </c>
      <c r="B342" s="13" t="s">
        <v>489</v>
      </c>
      <c r="C342" s="9">
        <v>1</v>
      </c>
      <c r="D342" s="12">
        <v>67</v>
      </c>
      <c r="E342" s="12" t="s">
        <v>482</v>
      </c>
      <c r="F342" s="12">
        <f t="shared" si="11"/>
        <v>67</v>
      </c>
    </row>
    <row r="343" s="3" customFormat="1" ht="106" customHeight="1" spans="1:6">
      <c r="A343" s="17" t="s">
        <v>490</v>
      </c>
      <c r="B343" s="17"/>
      <c r="C343" s="17"/>
      <c r="D343" s="17"/>
      <c r="E343" s="17"/>
      <c r="F343" s="17"/>
    </row>
  </sheetData>
  <mergeCells count="28">
    <mergeCell ref="A1:F1"/>
    <mergeCell ref="A2:E2"/>
    <mergeCell ref="A343:F343"/>
    <mergeCell ref="B25:B26"/>
    <mergeCell ref="B41:B43"/>
    <mergeCell ref="B48:B49"/>
    <mergeCell ref="B152:B153"/>
    <mergeCell ref="B154:B155"/>
    <mergeCell ref="B156:B157"/>
    <mergeCell ref="B158:B159"/>
    <mergeCell ref="B160:B161"/>
    <mergeCell ref="B162:B163"/>
    <mergeCell ref="B164:B165"/>
    <mergeCell ref="B166:B167"/>
    <mergeCell ref="B168:B169"/>
    <mergeCell ref="B170:B171"/>
    <mergeCell ref="C25:C26"/>
    <mergeCell ref="C41:C43"/>
    <mergeCell ref="C48:C49"/>
    <mergeCell ref="D25:D26"/>
    <mergeCell ref="D41:D43"/>
    <mergeCell ref="D48:D49"/>
    <mergeCell ref="E25:E26"/>
    <mergeCell ref="E41:E43"/>
    <mergeCell ref="E48:E49"/>
    <mergeCell ref="F25:F26"/>
    <mergeCell ref="F41:F43"/>
    <mergeCell ref="F48:F49"/>
  </mergeCells>
  <printOptions horizontalCentered="1"/>
  <pageMargins left="0.700694444444445" right="0.700694444444445" top="0.948611111111111" bottom="0.751388888888889" header="0.298611111111111" footer="0.298611111111111"/>
  <pageSetup paperSize="9" scale="99" orientation="portrait" horizontalDpi="600"/>
  <headerFooter>
    <oddFooter>&amp;C第 &amp;P 页，共 &amp;N 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customData xmlns="http://www.wps.cn/officeDocument/2013/wpsCustomData" xmlns:s="http://www.wps.cn/officeDocument/2013/wpsCustomData">
  <extobjs>
    <extobj name="11875FA4-B263-4FB5-9052-7E12DCA7BDF3-1">
      <extobjdata type="11875FA4-B263-4FB5-9052-7E12DCA7BDF3" data="ewogICAiRm9ybWF0IiA6ICJDT0RFMTI4IiwKICAgIlRleHQiIDogIjE5WkoyMzItMDA1NCIKfQo="/>
    </extobj>
  </extobjs>
</s:customData>
</file>

<file path=customXml/itemProps1.xml><?xml version="1.0" encoding="utf-8"?>
<ds:datastoreItem xmlns:ds="http://schemas.openxmlformats.org/officeDocument/2006/customXml">
  <ds:schemaRefs/>
</ds:datastoreItem>
</file>

<file path=docProps/app.xml><?xml version="1.0" encoding="utf-8"?>
<Properties xmlns="http://schemas.openxmlformats.org/officeDocument/2006/extended-properties" xmlns:vt="http://schemas.openxmlformats.org/officeDocument/2006/docPropsVTypes">
  <Company>GZPS</Company>
  <Application>Microsoft Excel</Application>
  <HeadingPairs>
    <vt:vector size="2" baseType="variant">
      <vt:variant>
        <vt:lpstr>工作表</vt:lpstr>
      </vt:variant>
      <vt:variant>
        <vt:i4>9</vt:i4>
      </vt:variant>
    </vt:vector>
  </HeadingPairs>
  <TitlesOfParts>
    <vt:vector size="9" baseType="lpstr">
      <vt:lpstr>工程信息</vt:lpstr>
      <vt:lpstr>文件归档登记移交表-日常维修、中小修及其他项目</vt:lpstr>
      <vt:lpstr>自检表 (新3)</vt:lpstr>
      <vt:lpstr>审核汇总表</vt:lpstr>
      <vt:lpstr>审核报告P1</vt:lpstr>
      <vt:lpstr>审核报告P2</vt:lpstr>
      <vt:lpstr>审核报告P3</vt:lpstr>
      <vt:lpstr>结算书封面</vt:lpstr>
      <vt:lpstr>生产工器具、仪器仪表检测报价（适用标的2）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Lxm</dc:creator>
  <cp:lastModifiedBy>z</cp:lastModifiedBy>
  <cp:revision>1</cp:revision>
  <dcterms:created xsi:type="dcterms:W3CDTF">2001-11-30T03:40:00Z</dcterms:created>
  <cp:lastPrinted>2017-12-12T13:33:00Z</cp:lastPrinted>
  <dcterms:modified xsi:type="dcterms:W3CDTF">2025-12-23T06:34:35Z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B965B68AFAB748FB9DEF7BB438F95CD0</vt:lpwstr>
  </property>
</Properties>
</file>