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5" name="ID_882B2DED01214F6E949B5C4F9938521E" descr="94029583673f18b0dd56bf9ebeabe3c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665595" y="972185"/>
          <a:ext cx="2517775" cy="2373630"/>
        </a:xfrm>
        <a:prstGeom prst="rect">
          <a:avLst/>
        </a:prstGeom>
      </xdr:spPr>
    </xdr:pic>
  </etc:cellImage>
  <etc:cellImage>
    <xdr:pic>
      <xdr:nvPicPr>
        <xdr:cNvPr id="24" name="ID_497067F3A4934BA2A55AAB00A7A5492C" descr="94769fafd7e9e3cfdc64c723b0108e1f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687185" y="3427730"/>
          <a:ext cx="2478405" cy="2373630"/>
        </a:xfrm>
        <a:prstGeom prst="rect">
          <a:avLst/>
        </a:prstGeom>
      </xdr:spPr>
    </xdr:pic>
  </etc:cellImage>
  <etc:cellImage>
    <xdr:pic>
      <xdr:nvPicPr>
        <xdr:cNvPr id="12" name="ID_8359198693044BDEB0FF06CF20C1851B" descr="d4e7edeb96e327186b2ec77f48e4c1fe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635750" y="5867400"/>
          <a:ext cx="2567940" cy="2325370"/>
        </a:xfrm>
        <a:prstGeom prst="rect">
          <a:avLst/>
        </a:prstGeom>
      </xdr:spPr>
    </xdr:pic>
  </etc:cellImage>
  <etc:cellImage>
    <xdr:pic>
      <xdr:nvPicPr>
        <xdr:cNvPr id="2" name="ID_754D747967504314B50E30597C733DAD" descr="dcae93cd2341cc5eb54c2d8913beac0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6697980" y="10769600"/>
          <a:ext cx="2473960" cy="2343785"/>
        </a:xfrm>
        <a:prstGeom prst="rect">
          <a:avLst/>
        </a:prstGeom>
      </xdr:spPr>
    </xdr:pic>
  </etc:cellImage>
  <etc:cellImage>
    <xdr:pic>
      <xdr:nvPicPr>
        <xdr:cNvPr id="3" name="ID_18EF3B1E9627486FABB63CDFB834F607" descr="dc46b3851ad21173537fedb1fc863e7e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6696075" y="13210540"/>
          <a:ext cx="2573655" cy="2468245"/>
        </a:xfrm>
        <a:prstGeom prst="rect">
          <a:avLst/>
        </a:prstGeom>
      </xdr:spPr>
    </xdr:pic>
  </etc:cellImage>
  <etc:cellImage>
    <xdr:pic>
      <xdr:nvPicPr>
        <xdr:cNvPr id="15" name="ID_5B58F43D31B943E9ABE41D92EAE5A34B" descr="8fb5a814a4765725dc792d32a199107c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6676390" y="15773400"/>
          <a:ext cx="2463165" cy="2279650"/>
        </a:xfrm>
        <a:prstGeom prst="rect">
          <a:avLst/>
        </a:prstGeom>
      </xdr:spPr>
    </xdr:pic>
  </etc:cellImage>
  <etc:cellImage>
    <xdr:pic>
      <xdr:nvPicPr>
        <xdr:cNvPr id="7" name="ID_5EC04C04376F483F93E55EAD30BB5085" descr="f2a714ce728e8ec81fe3063c6acbd696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6593840" y="20561300"/>
          <a:ext cx="2828290" cy="2120900"/>
        </a:xfrm>
        <a:prstGeom prst="rect">
          <a:avLst/>
        </a:prstGeom>
      </xdr:spPr>
    </xdr:pic>
  </etc:cellImage>
  <etc:cellImage>
    <xdr:pic>
      <xdr:nvPicPr>
        <xdr:cNvPr id="10" name="ID_30CAD7EA9D844F53BA351BFA17AC0840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6623685" y="22813645"/>
          <a:ext cx="2835910" cy="222504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4" name="ID_989E4A323D2F4774BCACB65306D4705E" descr="85599c868ca5dc7f9ddd0b4bc42bee7d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6668770" y="25076150"/>
          <a:ext cx="2791460" cy="2152650"/>
        </a:xfrm>
        <a:prstGeom prst="rect">
          <a:avLst/>
        </a:prstGeom>
      </xdr:spPr>
    </xdr:pic>
  </etc:cellImage>
  <etc:cellImage>
    <xdr:pic>
      <xdr:nvPicPr>
        <xdr:cNvPr id="11" name="ID_821FE3BD09ED4797B9C8D8A91A3EEE71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6634480" y="27342465"/>
          <a:ext cx="2816860" cy="243903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8" name="ID_4ED51DCE60BD416382424ADD585A4073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6614160" y="29846905"/>
          <a:ext cx="2846705" cy="221170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9" name="ID_9ACFE4B3D28042B8B5D1FD521B767899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6606540" y="32132905"/>
          <a:ext cx="2863215" cy="239522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6" name="ID_1A0591BB2D3B41D6A582950EDC9B8037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6597650" y="34618295"/>
          <a:ext cx="2891155" cy="277368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7" name="ID_D1E2B74A25BA4F51A071E53D6B464757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6591300" y="37524055"/>
          <a:ext cx="2887980" cy="273812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8" name="ID_DDD7DCF07EA445F78A3EAB2555B4A171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6593205" y="40350440"/>
          <a:ext cx="2886710" cy="252793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9" name="ID_925378C6BDF24443A6E68E517BB4D38E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6595745" y="42966640"/>
          <a:ext cx="2897505" cy="28670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1" name="ID_0074FEE2E8464420ABBE643936485D6D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6590665" y="45906690"/>
          <a:ext cx="2907030" cy="25590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6" name="ID_6595DD91AF6B4433947D89E8D6DC2EB2" descr="e1be8392b730e3b1e7fd63856d5aac3c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6598285" y="51141630"/>
          <a:ext cx="2558415" cy="2558415"/>
        </a:xfrm>
        <a:prstGeom prst="rect">
          <a:avLst/>
        </a:prstGeom>
      </xdr:spPr>
    </xdr:pic>
  </etc:cellImage>
  <etc:cellImage>
    <xdr:pic>
      <xdr:nvPicPr>
        <xdr:cNvPr id="28" name="ID_8FF7C679E6AE4AA698DDF594EE321E06" descr="14dbb9a90f7bd07116b35661a9e87a94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6607810" y="48532415"/>
          <a:ext cx="2519680" cy="2502535"/>
        </a:xfrm>
        <a:prstGeom prst="rect">
          <a:avLst/>
        </a:prstGeom>
      </xdr:spPr>
    </xdr:pic>
  </etc:cellImage>
  <etc:cellImage>
    <xdr:pic>
      <xdr:nvPicPr>
        <xdr:cNvPr id="32" name="ID_4C2406875C6D4CAB8B9040C9CF6A4BFA" descr="23742e8ca4ff7d10f1ccd08b900202f5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6630035" y="62227460"/>
          <a:ext cx="2580005" cy="2672715"/>
        </a:xfrm>
        <a:prstGeom prst="rect">
          <a:avLst/>
        </a:prstGeom>
      </xdr:spPr>
    </xdr:pic>
  </etc:cellImage>
  <etc:cellImage>
    <xdr:pic>
      <xdr:nvPicPr>
        <xdr:cNvPr id="33" name="ID_0878DA4B75CF4927BB84CC1C242C22E2" descr="4eb9acfc393282eaf05b2d4f1f6dce25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6617970" y="67752595"/>
          <a:ext cx="2575560" cy="2660015"/>
        </a:xfrm>
        <a:prstGeom prst="rect">
          <a:avLst/>
        </a:prstGeom>
      </xdr:spPr>
    </xdr:pic>
  </etc:cellImage>
  <etc:cellImage>
    <xdr:pic>
      <xdr:nvPicPr>
        <xdr:cNvPr id="34" name="ID_9CD4EE8B69504ADEABD7EF2AB4D5B053" descr="1611738938932625088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5164455" y="55089425"/>
          <a:ext cx="7629525" cy="657860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<sst xmlns="http://schemas.openxmlformats.org/spreadsheetml/2006/main" count="83" uniqueCount="61">
  <si>
    <t>南网人才发展中心职工食堂部分厨具采购报价单</t>
  </si>
  <si>
    <t>报价单位：</t>
  </si>
  <si>
    <t>公司地址：</t>
  </si>
  <si>
    <t>联系方式：</t>
  </si>
  <si>
    <t>序号</t>
  </si>
  <si>
    <t>名称</t>
  </si>
  <si>
    <t>规格</t>
  </si>
  <si>
    <t>需求数量</t>
  </si>
  <si>
    <t>单位</t>
  </si>
  <si>
    <t>参考图片</t>
  </si>
  <si>
    <t>单价最高限价（含税）</t>
  </si>
  <si>
    <t>单价（含税）</t>
  </si>
  <si>
    <t>总价（含税）</t>
  </si>
  <si>
    <t>备注</t>
  </si>
  <si>
    <t>密胺面碗</t>
  </si>
  <si>
    <t>直径20CM</t>
  </si>
  <si>
    <t>个</t>
  </si>
  <si>
    <t>削皮刀</t>
  </si>
  <si>
    <t>9CM*4.3</t>
  </si>
  <si>
    <t>小菜牌</t>
  </si>
  <si>
    <t>9CM*6CM</t>
  </si>
  <si>
    <t>自助餐夹子</t>
  </si>
  <si>
    <t>直径24CM</t>
  </si>
  <si>
    <t>自助餐夹盘子</t>
  </si>
  <si>
    <t>28CM*15CM*2CM</t>
  </si>
  <si>
    <t>压油条竹片</t>
  </si>
  <si>
    <t>长90CM</t>
  </si>
  <si>
    <t>条</t>
  </si>
  <si>
    <t>原装大铁锅</t>
  </si>
  <si>
    <t>直径95CM</t>
  </si>
  <si>
    <t>口</t>
  </si>
  <si>
    <t>陶瓷保温碟</t>
  </si>
  <si>
    <t>长36.5CM
宽23.5CM
高7.8CM</t>
  </si>
  <si>
    <t>陶瓷玉兰碗</t>
  </si>
  <si>
    <t>陶瓷五格异形圆盘</t>
  </si>
  <si>
    <t>直径15CM</t>
  </si>
  <si>
    <t>陶瓷圆菜碟</t>
  </si>
  <si>
    <t>直径25.5CM高3.8CM</t>
  </si>
  <si>
    <t>直径23.5CM
高2.2CM</t>
  </si>
  <si>
    <t>直径23.5CM
高2.3CM</t>
  </si>
  <si>
    <t>直径25.8CM
高3.1CM</t>
  </si>
  <si>
    <t>直径25.5CM
高2.7CM</t>
  </si>
  <si>
    <t>直径25.2CM
高3CM</t>
  </si>
  <si>
    <t>直径22.8CM
高2.1CM</t>
  </si>
  <si>
    <t>自助餐碟</t>
  </si>
  <si>
    <t>直径26CM</t>
  </si>
  <si>
    <t>加长筷子</t>
  </si>
  <si>
    <t>长42CM</t>
  </si>
  <si>
    <t>双</t>
  </si>
  <si>
    <t>岩谷卡式气</t>
  </si>
  <si>
    <t>250g*48瓶</t>
  </si>
  <si>
    <t>箱</t>
  </si>
  <si>
    <t>加厚餐车（静音）</t>
  </si>
  <si>
    <t>长100CM
宽50CM
高100CM</t>
  </si>
  <si>
    <t>台</t>
  </si>
  <si>
    <t>木质零食盒干果盒</t>
  </si>
  <si>
    <t>6格，带盖子、托盘、盒身玻璃为佳</t>
  </si>
  <si>
    <t>套</t>
  </si>
  <si>
    <t>注意事项</t>
  </si>
  <si>
    <t>1.报价包含材料费、送货运输费、税金等所有费用；
2.报价方需开具正规发票，支持公对公付款；
3.报价方提供的货物规格、质量等不符合采购方要求的，应及时协调更换处理。如无法更换，采购方有权取消该项产品的采购需要。
4.上述需求数量为预估需求量，请以实际下单数量为准，费用据实结算。
5.报价方确因供货原因无法满足单项产品单价最高限价要求的，可接受最终所有产品总价不超过总额最高限价。</t>
  </si>
  <si>
    <t>南网人才发展中心联系人：张经理（仅解答厨具相关问题），13631499191；李工，020-36627810,13431033889。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</si>
</sst>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9.jpeg"/><Relationship Id="rId8" Type="http://schemas.openxmlformats.org/officeDocument/2006/relationships/image" Target="media/image8.png"/><Relationship Id="rId7" Type="http://schemas.openxmlformats.org/officeDocument/2006/relationships/image" Target="media/image7.jpeg"/><Relationship Id="rId6" Type="http://schemas.openxmlformats.org/officeDocument/2006/relationships/image" Target="media/image6.jpeg"/><Relationship Id="rId5" Type="http://schemas.openxmlformats.org/officeDocument/2006/relationships/image" Target="media/image5.jpeg"/><Relationship Id="rId4" Type="http://schemas.openxmlformats.org/officeDocument/2006/relationships/image" Target="media/image4.jpeg"/><Relationship Id="rId3" Type="http://schemas.openxmlformats.org/officeDocument/2006/relationships/image" Target="media/image3.jpeg"/><Relationship Id="rId22" Type="http://schemas.openxmlformats.org/officeDocument/2006/relationships/image" Target="media/image22.png"/><Relationship Id="rId21" Type="http://schemas.openxmlformats.org/officeDocument/2006/relationships/image" Target="media/image21.jpeg"/><Relationship Id="rId20" Type="http://schemas.openxmlformats.org/officeDocument/2006/relationships/image" Target="media/image20.jpeg"/><Relationship Id="rId2" Type="http://schemas.openxmlformats.org/officeDocument/2006/relationships/image" Target="media/image2.jpeg"/><Relationship Id="rId19" Type="http://schemas.openxmlformats.org/officeDocument/2006/relationships/image" Target="media/image19.jpeg"/><Relationship Id="rId18" Type="http://schemas.openxmlformats.org/officeDocument/2006/relationships/image" Target="media/image18.jpeg"/><Relationship Id="rId17" Type="http://schemas.openxmlformats.org/officeDocument/2006/relationships/image" Target="media/image17.png"/><Relationship Id="rId16" Type="http://schemas.openxmlformats.org/officeDocument/2006/relationships/image" Target="media/image16.png"/><Relationship Id="rId15" Type="http://schemas.openxmlformats.org/officeDocument/2006/relationships/image" Target="media/image15.png"/><Relationship Id="rId14" Type="http://schemas.openxmlformats.org/officeDocument/2006/relationships/image" Target="media/image14.png"/><Relationship Id="rId13" Type="http://schemas.openxmlformats.org/officeDocument/2006/relationships/image" Target="media/image13.png"/><Relationship Id="rId12" Type="http://schemas.openxmlformats.org/officeDocument/2006/relationships/image" Target="media/image12.png"/><Relationship Id="rId11" Type="http://schemas.openxmlformats.org/officeDocument/2006/relationships/image" Target="media/image11.png"/><Relationship Id="rId10" Type="http://schemas.openxmlformats.org/officeDocument/2006/relationships/image" Target="media/image10.png"/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9"/>
  <sheetViews>
    <sheetView tabSelected="1" topLeftCell="A26" workbookViewId="0">
      <selection activeCell="K29" sqref="K29"/>
    </sheetView>
  </sheetViews>
  <sheetFormatPr defaultColWidth="9" defaultRowHeight="13.5"/>
  <cols>
    <col min="1" max="1" width="9" style="1"/>
    <col min="2" max="2" width="16.625" style="1" customWidth="1"/>
    <col min="3" max="3" width="15.4" style="1" customWidth="1"/>
    <col min="4" max="4" width="14.875" style="1" customWidth="1"/>
    <col min="5" max="5" width="11.75" style="1" customWidth="1"/>
    <col min="6" max="6" width="48.875" style="1" customWidth="1"/>
    <col min="7" max="7" width="15.375" style="2" customWidth="1"/>
    <col min="8" max="9" width="14.625" style="2" customWidth="1"/>
    <col min="10" max="10" width="14.5" style="3" customWidth="1"/>
  </cols>
  <sheetData>
    <row r="1" ht="35" customHeight="1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0" customHeight="1" spans="1:10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</row>
    <row r="3" ht="20" customHeight="1" spans="1:10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</row>
    <row r="4" ht="20" customHeight="1" spans="1:10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</row>
    <row r="5" ht="32" customHeight="1" spans="1:10">
      <c r="A5" s="7" t="s">
        <v>4</v>
      </c>
      <c r="B5" s="7" t="s">
        <v>5</v>
      </c>
      <c r="C5" s="7" t="s">
        <v>6</v>
      </c>
      <c r="D5" s="7" t="s">
        <v>7</v>
      </c>
      <c r="E5" s="7" t="s">
        <v>8</v>
      </c>
      <c r="F5" s="7" t="s">
        <v>9</v>
      </c>
      <c r="G5" s="8" t="s">
        <v>10</v>
      </c>
      <c r="H5" s="8" t="s">
        <v>11</v>
      </c>
      <c r="I5" s="22" t="s">
        <v>12</v>
      </c>
      <c r="J5" s="22" t="s">
        <v>13</v>
      </c>
    </row>
    <row r="6" ht="192" customHeight="1" spans="1:11">
      <c r="A6" s="9">
        <v>1</v>
      </c>
      <c r="B6" s="9" t="s">
        <v>14</v>
      </c>
      <c r="C6" s="10" t="s">
        <v>15</v>
      </c>
      <c r="D6" s="9">
        <v>100</v>
      </c>
      <c r="E6" s="9" t="s">
        <v>16</v>
      </c>
      <c r="F6" s="11" t="str">
        <f>_xlfn.DISPIMG("ID_882B2DED01214F6E949B5C4F9938521E",1)</f>
        <v>=DISPIMG("ID_882B2DED01214F6E949B5C4F9938521E",1)</v>
      </c>
      <c r="G6" s="10">
        <v>10</v>
      </c>
      <c r="H6" s="10"/>
      <c r="I6" s="10"/>
      <c r="J6" s="23"/>
      <c r="K6">
        <f>D6*G6</f>
        <v>1000</v>
      </c>
    </row>
    <row r="7" ht="192" customHeight="1" spans="1:11">
      <c r="A7" s="9">
        <v>2</v>
      </c>
      <c r="B7" s="9" t="s">
        <v>17</v>
      </c>
      <c r="C7" s="10" t="s">
        <v>18</v>
      </c>
      <c r="D7" s="9">
        <v>3</v>
      </c>
      <c r="E7" s="9" t="s">
        <v>16</v>
      </c>
      <c r="F7" s="11" t="str">
        <f>_xlfn.DISPIMG("ID_497067F3A4934BA2A55AAB00A7A5492C",1)</f>
        <v>=DISPIMG("ID_497067F3A4934BA2A55AAB00A7A5492C",1)</v>
      </c>
      <c r="G7" s="10">
        <v>18</v>
      </c>
      <c r="H7" s="10"/>
      <c r="I7" s="10"/>
      <c r="J7" s="23"/>
      <c r="K7">
        <f t="shared" ref="K7:K27" si="0">D7*G7</f>
        <v>54</v>
      </c>
    </row>
    <row r="8" ht="192" customHeight="1" spans="1:11">
      <c r="A8" s="9">
        <v>3</v>
      </c>
      <c r="B8" s="9" t="s">
        <v>19</v>
      </c>
      <c r="C8" s="10" t="s">
        <v>20</v>
      </c>
      <c r="D8" s="9">
        <v>60</v>
      </c>
      <c r="E8" s="9" t="s">
        <v>16</v>
      </c>
      <c r="F8" s="11" t="str">
        <f>_xlfn.DISPIMG("ID_8359198693044BDEB0FF06CF20C1851B",1)</f>
        <v>=DISPIMG("ID_8359198693044BDEB0FF06CF20C1851B",1)</v>
      </c>
      <c r="G8" s="10">
        <v>3</v>
      </c>
      <c r="H8" s="10"/>
      <c r="I8" s="10"/>
      <c r="J8" s="24"/>
      <c r="K8">
        <f t="shared" si="0"/>
        <v>180</v>
      </c>
    </row>
    <row r="9" ht="192" customHeight="1" spans="1:11">
      <c r="A9" s="9">
        <v>4</v>
      </c>
      <c r="B9" s="9" t="s">
        <v>21</v>
      </c>
      <c r="C9" s="10" t="s">
        <v>22</v>
      </c>
      <c r="D9" s="9">
        <v>30</v>
      </c>
      <c r="E9" s="9" t="s">
        <v>16</v>
      </c>
      <c r="F9" s="11" t="str">
        <f>_xlfn.DISPIMG("ID_754D747967504314B50E30597C733DAD",1)</f>
        <v>=DISPIMG("ID_754D747967504314B50E30597C733DAD",1)</v>
      </c>
      <c r="G9" s="12">
        <v>15</v>
      </c>
      <c r="H9" s="12"/>
      <c r="I9" s="12"/>
      <c r="J9" s="24"/>
      <c r="K9">
        <f t="shared" si="0"/>
        <v>450</v>
      </c>
    </row>
    <row r="10" ht="201" customHeight="1" spans="1:11">
      <c r="A10" s="9">
        <v>5</v>
      </c>
      <c r="B10" s="9" t="s">
        <v>23</v>
      </c>
      <c r="C10" s="10" t="s">
        <v>24</v>
      </c>
      <c r="D10" s="9">
        <v>30</v>
      </c>
      <c r="E10" s="9" t="s">
        <v>16</v>
      </c>
      <c r="F10" s="11" t="str">
        <f>_xlfn.DISPIMG("ID_18EF3B1E9627486FABB63CDFB834F607",1)</f>
        <v>=DISPIMG("ID_18EF3B1E9627486FABB63CDFB834F607",1)</v>
      </c>
      <c r="G10" s="12">
        <v>22.5</v>
      </c>
      <c r="H10" s="12"/>
      <c r="I10" s="12"/>
      <c r="J10" s="24"/>
      <c r="K10">
        <f t="shared" si="0"/>
        <v>675</v>
      </c>
    </row>
    <row r="11" ht="192" customHeight="1" spans="1:11">
      <c r="A11" s="9">
        <v>6</v>
      </c>
      <c r="B11" s="9" t="s">
        <v>25</v>
      </c>
      <c r="C11" s="10" t="s">
        <v>26</v>
      </c>
      <c r="D11" s="9">
        <v>3</v>
      </c>
      <c r="E11" s="9" t="s">
        <v>27</v>
      </c>
      <c r="F11" s="11" t="str">
        <f>_xlfn.DISPIMG("ID_5B58F43D31B943E9ABE41D92EAE5A34B",1)</f>
        <v>=DISPIMG("ID_5B58F43D31B943E9ABE41D92EAE5A34B",1)</v>
      </c>
      <c r="G11" s="12">
        <v>43.5</v>
      </c>
      <c r="H11" s="12"/>
      <c r="I11" s="12"/>
      <c r="J11" s="24"/>
      <c r="K11">
        <f t="shared" si="0"/>
        <v>130.5</v>
      </c>
    </row>
    <row r="12" ht="180" customHeight="1" spans="1:11">
      <c r="A12" s="9">
        <v>7</v>
      </c>
      <c r="B12" s="9" t="s">
        <v>28</v>
      </c>
      <c r="C12" s="10" t="s">
        <v>29</v>
      </c>
      <c r="D12" s="9">
        <v>2</v>
      </c>
      <c r="E12" s="9" t="s">
        <v>30</v>
      </c>
      <c r="F12" s="11" t="str">
        <f>_xlfn.DISPIMG("ID_5EC04C04376F483F93E55EAD30BB5085",1)</f>
        <v>=DISPIMG("ID_5EC04C04376F483F93E55EAD30BB5085",1)</v>
      </c>
      <c r="G12" s="12">
        <v>702</v>
      </c>
      <c r="H12" s="12"/>
      <c r="I12" s="12"/>
      <c r="J12" s="24"/>
      <c r="K12">
        <f t="shared" si="0"/>
        <v>1404</v>
      </c>
    </row>
    <row r="13" ht="177" customHeight="1" spans="1:11">
      <c r="A13" s="9">
        <v>8</v>
      </c>
      <c r="B13" s="9" t="s">
        <v>31</v>
      </c>
      <c r="C13" s="10" t="s">
        <v>32</v>
      </c>
      <c r="D13" s="9">
        <v>3</v>
      </c>
      <c r="E13" s="9" t="s">
        <v>16</v>
      </c>
      <c r="F13" s="11" t="str">
        <f>_xlfn.DISPIMG("ID_30CAD7EA9D844F53BA351BFA17AC0840",1)</f>
        <v>=DISPIMG("ID_30CAD7EA9D844F53BA351BFA17AC0840",1)</v>
      </c>
      <c r="G13" s="12">
        <v>77</v>
      </c>
      <c r="H13" s="12"/>
      <c r="I13" s="12"/>
      <c r="J13" s="24"/>
      <c r="K13">
        <f t="shared" si="0"/>
        <v>231</v>
      </c>
    </row>
    <row r="14" ht="177" customHeight="1" spans="1:11">
      <c r="A14" s="9">
        <v>9</v>
      </c>
      <c r="B14" s="9" t="s">
        <v>33</v>
      </c>
      <c r="C14" s="10" t="s">
        <v>15</v>
      </c>
      <c r="D14" s="9">
        <v>3</v>
      </c>
      <c r="E14" s="9" t="s">
        <v>16</v>
      </c>
      <c r="F14" s="11" t="str">
        <f>_xlfn.DISPIMG("ID_989E4A323D2F4774BCACB65306D4705E",1)</f>
        <v>=DISPIMG("ID_989E4A323D2F4774BCACB65306D4705E",1)</v>
      </c>
      <c r="G14" s="12">
        <v>25</v>
      </c>
      <c r="H14" s="12"/>
      <c r="I14" s="12"/>
      <c r="J14" s="25"/>
      <c r="K14">
        <f t="shared" si="0"/>
        <v>75</v>
      </c>
    </row>
    <row r="15" ht="198" customHeight="1" spans="1:11">
      <c r="A15" s="9">
        <v>10</v>
      </c>
      <c r="B15" s="9" t="s">
        <v>34</v>
      </c>
      <c r="C15" s="10" t="s">
        <v>35</v>
      </c>
      <c r="D15" s="9">
        <v>2</v>
      </c>
      <c r="E15" s="9" t="s">
        <v>16</v>
      </c>
      <c r="F15" s="11" t="str">
        <f>_xlfn.DISPIMG("ID_821FE3BD09ED4797B9C8D8A91A3EEE71",1)</f>
        <v>=DISPIMG("ID_821FE3BD09ED4797B9C8D8A91A3EEE71",1)</v>
      </c>
      <c r="G15" s="12">
        <v>25</v>
      </c>
      <c r="H15" s="12"/>
      <c r="I15" s="12"/>
      <c r="J15" s="25"/>
      <c r="K15">
        <f t="shared" si="0"/>
        <v>50</v>
      </c>
    </row>
    <row r="16" ht="180" customHeight="1" spans="1:11">
      <c r="A16" s="9">
        <v>11</v>
      </c>
      <c r="B16" s="9" t="s">
        <v>36</v>
      </c>
      <c r="C16" s="10" t="s">
        <v>37</v>
      </c>
      <c r="D16" s="9">
        <v>3</v>
      </c>
      <c r="E16" s="9" t="s">
        <v>16</v>
      </c>
      <c r="F16" s="11" t="str">
        <f>_xlfn.DISPIMG("ID_4ED51DCE60BD416382424ADD585A4073",1)</f>
        <v>=DISPIMG("ID_4ED51DCE60BD416382424ADD585A4073",1)</v>
      </c>
      <c r="G16" s="12">
        <v>25</v>
      </c>
      <c r="H16" s="12"/>
      <c r="I16" s="12"/>
      <c r="J16" s="24"/>
      <c r="K16">
        <f t="shared" si="0"/>
        <v>75</v>
      </c>
    </row>
    <row r="17" ht="195" customHeight="1" spans="1:11">
      <c r="A17" s="9">
        <v>12</v>
      </c>
      <c r="B17" s="9" t="s">
        <v>36</v>
      </c>
      <c r="C17" s="10" t="s">
        <v>38</v>
      </c>
      <c r="D17" s="9">
        <v>3</v>
      </c>
      <c r="E17" s="9" t="s">
        <v>16</v>
      </c>
      <c r="F17" s="11" t="str">
        <f>_xlfn.DISPIMG("ID_9ACFE4B3D28042B8B5D1FD521B767899",1)</f>
        <v>=DISPIMG("ID_9ACFE4B3D28042B8B5D1FD521B767899",1)</v>
      </c>
      <c r="G17" s="12">
        <v>25</v>
      </c>
      <c r="H17" s="12"/>
      <c r="I17" s="12"/>
      <c r="J17" s="24"/>
      <c r="K17">
        <f t="shared" si="0"/>
        <v>75</v>
      </c>
    </row>
    <row r="18" ht="225" customHeight="1" spans="1:11">
      <c r="A18" s="9">
        <v>13</v>
      </c>
      <c r="B18" s="9" t="s">
        <v>36</v>
      </c>
      <c r="C18" s="10" t="s">
        <v>39</v>
      </c>
      <c r="D18" s="9">
        <v>3</v>
      </c>
      <c r="E18" s="9" t="s">
        <v>16</v>
      </c>
      <c r="F18" s="11" t="str">
        <f>_xlfn.DISPIMG("ID_1A0591BB2D3B41D6A582950EDC9B8037",1)</f>
        <v>=DISPIMG("ID_1A0591BB2D3B41D6A582950EDC9B8037",1)</v>
      </c>
      <c r="G18" s="12">
        <v>25</v>
      </c>
      <c r="H18" s="12"/>
      <c r="I18" s="12"/>
      <c r="J18" s="24"/>
      <c r="K18">
        <f t="shared" si="0"/>
        <v>75</v>
      </c>
    </row>
    <row r="19" ht="226" customHeight="1" spans="1:11">
      <c r="A19" s="9">
        <v>14</v>
      </c>
      <c r="B19" s="9" t="s">
        <v>36</v>
      </c>
      <c r="C19" s="10" t="s">
        <v>40</v>
      </c>
      <c r="D19" s="9">
        <v>3</v>
      </c>
      <c r="E19" s="9" t="s">
        <v>16</v>
      </c>
      <c r="F19" s="11" t="str">
        <f>_xlfn.DISPIMG("ID_D1E2B74A25BA4F51A071E53D6B464757",1)</f>
        <v>=DISPIMG("ID_D1E2B74A25BA4F51A071E53D6B464757",1)</v>
      </c>
      <c r="G19" s="12">
        <v>25</v>
      </c>
      <c r="H19" s="13"/>
      <c r="I19" s="13"/>
      <c r="J19" s="24"/>
      <c r="K19">
        <f t="shared" si="0"/>
        <v>75</v>
      </c>
    </row>
    <row r="20" ht="205" customHeight="1" spans="1:11">
      <c r="A20" s="9">
        <v>15</v>
      </c>
      <c r="B20" s="9" t="s">
        <v>36</v>
      </c>
      <c r="C20" s="10" t="s">
        <v>41</v>
      </c>
      <c r="D20" s="9">
        <v>3</v>
      </c>
      <c r="E20" s="9" t="s">
        <v>16</v>
      </c>
      <c r="F20" s="11" t="str">
        <f>_xlfn.DISPIMG("ID_DDD7DCF07EA445F78A3EAB2555B4A171",1)</f>
        <v>=DISPIMG("ID_DDD7DCF07EA445F78A3EAB2555B4A171",1)</v>
      </c>
      <c r="G20" s="12">
        <v>25</v>
      </c>
      <c r="H20" s="13"/>
      <c r="I20" s="13"/>
      <c r="J20" s="24"/>
      <c r="K20">
        <f t="shared" si="0"/>
        <v>75</v>
      </c>
    </row>
    <row r="21" ht="233" customHeight="1" spans="1:11">
      <c r="A21" s="9">
        <v>16</v>
      </c>
      <c r="B21" s="9" t="s">
        <v>36</v>
      </c>
      <c r="C21" s="10" t="s">
        <v>42</v>
      </c>
      <c r="D21" s="9">
        <v>3</v>
      </c>
      <c r="E21" s="9" t="s">
        <v>16</v>
      </c>
      <c r="F21" s="11" t="str">
        <f>_xlfn.DISPIMG("ID_925378C6BDF24443A6E68E517BB4D38E",1)</f>
        <v>=DISPIMG("ID_925378C6BDF24443A6E68E517BB4D38E",1)</v>
      </c>
      <c r="G21" s="12">
        <v>25</v>
      </c>
      <c r="H21" s="14"/>
      <c r="I21" s="14"/>
      <c r="J21" s="14"/>
      <c r="K21">
        <f t="shared" si="0"/>
        <v>75</v>
      </c>
    </row>
    <row r="22" ht="208" customHeight="1" spans="1:11">
      <c r="A22" s="9">
        <v>17</v>
      </c>
      <c r="B22" s="9" t="s">
        <v>36</v>
      </c>
      <c r="C22" s="10" t="s">
        <v>43</v>
      </c>
      <c r="D22" s="9">
        <v>3</v>
      </c>
      <c r="E22" s="9" t="s">
        <v>16</v>
      </c>
      <c r="F22" s="11" t="str">
        <f>_xlfn.DISPIMG("ID_0074FEE2E8464420ABBE643936485D6D",1)</f>
        <v>=DISPIMG("ID_0074FEE2E8464420ABBE643936485D6D",1)</v>
      </c>
      <c r="G22" s="12">
        <v>25</v>
      </c>
      <c r="H22" s="15"/>
      <c r="I22" s="15"/>
      <c r="J22" s="15"/>
      <c r="K22">
        <f t="shared" si="0"/>
        <v>75</v>
      </c>
    </row>
    <row r="23" ht="201" customHeight="1" spans="1:11">
      <c r="A23" s="9">
        <v>18</v>
      </c>
      <c r="B23" s="16" t="s">
        <v>44</v>
      </c>
      <c r="C23" s="16" t="s">
        <v>45</v>
      </c>
      <c r="D23" s="16">
        <v>40</v>
      </c>
      <c r="E23" s="16" t="s">
        <v>16</v>
      </c>
      <c r="F23" s="14" t="str">
        <f>_xlfn.DISPIMG("ID_8FF7C679E6AE4AA698DDF594EE321E06",1)</f>
        <v>=DISPIMG("ID_8FF7C679E6AE4AA698DDF594EE321E06",1)</v>
      </c>
      <c r="G23" s="17">
        <v>35</v>
      </c>
      <c r="H23" s="17"/>
      <c r="I23" s="17"/>
      <c r="J23" s="26"/>
      <c r="K23">
        <f t="shared" si="0"/>
        <v>1400</v>
      </c>
    </row>
    <row r="24" ht="210" customHeight="1" spans="1:11">
      <c r="A24" s="9">
        <v>19</v>
      </c>
      <c r="B24" s="16" t="s">
        <v>46</v>
      </c>
      <c r="C24" s="16" t="s">
        <v>47</v>
      </c>
      <c r="D24" s="16">
        <v>5</v>
      </c>
      <c r="E24" s="16" t="s">
        <v>48</v>
      </c>
      <c r="F24" s="11" t="str">
        <f>_xlfn.DISPIMG("ID_6595DD91AF6B4433947D89E8D6DC2EB2",1)</f>
        <v>=DISPIMG("ID_6595DD91AF6B4433947D89E8D6DC2EB2",1)</v>
      </c>
      <c r="G24" s="17">
        <v>12</v>
      </c>
      <c r="H24" s="17"/>
      <c r="I24" s="17"/>
      <c r="J24" s="26"/>
      <c r="K24">
        <f t="shared" si="0"/>
        <v>60</v>
      </c>
    </row>
    <row r="25" ht="218" customHeight="1" spans="1:11">
      <c r="A25" s="9">
        <v>20</v>
      </c>
      <c r="B25" s="14" t="s">
        <v>49</v>
      </c>
      <c r="C25" s="13" t="s">
        <v>50</v>
      </c>
      <c r="D25" s="14">
        <v>6</v>
      </c>
      <c r="E25" s="14" t="s">
        <v>51</v>
      </c>
      <c r="F25" s="11" t="str">
        <f>_xlfn.DISPIMG("ID_4C2406875C6D4CAB8B9040C9CF6A4BFA",1)</f>
        <v>=DISPIMG("ID_4C2406875C6D4CAB8B9040C9CF6A4BFA",1)</v>
      </c>
      <c r="G25" s="17">
        <v>560</v>
      </c>
      <c r="H25" s="17"/>
      <c r="I25" s="17"/>
      <c r="J25" s="26"/>
      <c r="K25">
        <f t="shared" si="0"/>
        <v>3360</v>
      </c>
    </row>
    <row r="26" ht="216" customHeight="1" spans="1:11">
      <c r="A26" s="9">
        <v>21</v>
      </c>
      <c r="B26" s="14" t="s">
        <v>52</v>
      </c>
      <c r="C26" s="13" t="s">
        <v>53</v>
      </c>
      <c r="D26" s="14">
        <v>1</v>
      </c>
      <c r="E26" s="14" t="s">
        <v>54</v>
      </c>
      <c r="F26" s="14" t="str">
        <f>_xlfn.DISPIMG("ID_0878DA4B75CF4927BB84CC1C242C22E2",1)</f>
        <v>=DISPIMG("ID_0878DA4B75CF4927BB84CC1C242C22E2",1)</v>
      </c>
      <c r="G26" s="17">
        <v>284</v>
      </c>
      <c r="H26" s="17"/>
      <c r="I26" s="17"/>
      <c r="J26" s="26"/>
      <c r="K26">
        <f t="shared" si="0"/>
        <v>284</v>
      </c>
    </row>
    <row r="27" ht="216" customHeight="1" spans="1:11">
      <c r="A27" s="9">
        <v>22</v>
      </c>
      <c r="B27" s="14" t="s">
        <v>55</v>
      </c>
      <c r="C27" s="13" t="s">
        <v>56</v>
      </c>
      <c r="D27" s="14">
        <v>5</v>
      </c>
      <c r="E27" s="14" t="s">
        <v>57</v>
      </c>
      <c r="F27" s="14" t="str">
        <f>_xlfn.DISPIMG("ID_9CD4EE8B69504ADEABD7EF2AB4D5B053",1)</f>
        <v>=DISPIMG("ID_9CD4EE8B69504ADEABD7EF2AB4D5B053",1)</v>
      </c>
      <c r="G27" s="17">
        <v>110</v>
      </c>
      <c r="H27" s="17"/>
      <c r="I27" s="17"/>
      <c r="J27" s="26"/>
      <c r="K27">
        <f t="shared" si="0"/>
        <v>550</v>
      </c>
    </row>
    <row r="28" ht="75" customHeight="1" spans="1:11">
      <c r="A28" s="18" t="s">
        <v>58</v>
      </c>
      <c r="B28" s="19" t="s">
        <v>59</v>
      </c>
      <c r="C28" s="20"/>
      <c r="D28" s="20"/>
      <c r="E28" s="20"/>
      <c r="F28" s="20"/>
      <c r="G28" s="20"/>
      <c r="H28" s="20"/>
      <c r="I28" s="20"/>
      <c r="J28" s="20"/>
      <c r="K28">
        <f>SUM(K6:K27)</f>
        <v>10428.5</v>
      </c>
    </row>
    <row r="29" ht="29" customHeight="1" spans="1:10">
      <c r="A29" s="21" t="s">
        <v>60</v>
      </c>
      <c r="B29" s="21"/>
      <c r="C29" s="21"/>
      <c r="D29" s="21"/>
      <c r="E29" s="21"/>
      <c r="F29" s="21"/>
      <c r="G29" s="21"/>
      <c r="H29" s="21"/>
      <c r="I29" s="21"/>
      <c r="J29" s="21"/>
    </row>
  </sheetData>
  <mergeCells count="6">
    <mergeCell ref="A1:J1"/>
    <mergeCell ref="A2:J2"/>
    <mergeCell ref="A3:J3"/>
    <mergeCell ref="A4:J4"/>
    <mergeCell ref="B28:J28"/>
    <mergeCell ref="A29:J29"/>
  </mergeCells>
  <pageMargins left="0.751388888888889" right="0.751388888888889" top="0.550694444444444" bottom="0.550694444444444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wuye</dc:creator>
  <cp:lastModifiedBy>李雪虹</cp:lastModifiedBy>
  <dcterms:created xsi:type="dcterms:W3CDTF">2023-01-29T01:01:00Z</dcterms:created>
  <dcterms:modified xsi:type="dcterms:W3CDTF">2026-01-09T03:40:18Z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E361044782AE49EC81C279A6C9E89C9B</vt:lpwstr>
  </property>
</Properties>
</file>