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1.改造清单" sheetId="1" r:id="rId1"/>
    <sheet name="Sheet2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0" hidden="1">附件1.改造清单!$A$3:$N$34</definedName>
    <definedName name="大类">'[2]类别整理（勿删）'!$B$1:$D$1</definedName>
    <definedName name="二级">'[2]类别整理（勿删）'!$E$2:$BA$12</definedName>
    <definedName name="明细">'[2]类别整理（勿删）'!$E$1:$BA$1</definedName>
    <definedName name="一级">'[2]类别整理（勿删）'!$B$2:$D$25</definedName>
    <definedName name="服务类">#REF!</definedName>
    <definedName name="工程类">#REF!</definedName>
    <definedName name="货物类">#REF!</definedName>
    <definedName name="一级类别">'[2]类别整理（勿删）'!$B$1:$D$1</definedName>
    <definedName name="专家类别">[1]Sheet2!$A$2:$A$4</definedName>
    <definedName name="_0.92_3">#REF!</definedName>
    <definedName name="A">EVALUATE([3]计算稿!$C1)</definedName>
    <definedName name="aa">EVALUATE(#REF!)</definedName>
    <definedName name="AO">EVALUATE([4]防火墙!$C1)</definedName>
    <definedName name="B">EVALUATE([5]综合楼零星!$D1)</definedName>
    <definedName name="bb">EVALUATE(#REF!)</definedName>
    <definedName name="CC">EVALUATE(#REF!)</definedName>
    <definedName name="D">EVALUATE(#REF!)</definedName>
    <definedName name="DD">EVALUATE(#REF!)</definedName>
    <definedName name="EE">EVALUATE([6]站区给排水!$E1)</definedName>
    <definedName name="EEY">EVALUATE([6]总的部分!$C1)</definedName>
    <definedName name="F">EVALUATE([4]扶手栏杆!$D1)</definedName>
    <definedName name="HH">[7]E总的部分!$C$4</definedName>
    <definedName name="js">EVALUATE([8]Sheet1!$C1)</definedName>
    <definedName name="KJ">EVALUATE([9]室内设备基础!$C1)</definedName>
    <definedName name="KK">EVALUATE([6]站区井池!$C1)</definedName>
    <definedName name="KL">EVALUATE([6]场平!$C1)</definedName>
    <definedName name="KT">EVALUATE([10]通风空调工程!#REF!)</definedName>
    <definedName name="LILI">#REF!</definedName>
    <definedName name="mm">EVALUATE(#REF!)</definedName>
    <definedName name="N">EVALUATE(#REF!)</definedName>
    <definedName name="OA">EVALUATE([9]防火墙!$C1)</definedName>
    <definedName name="OO">EVALUATE(#REF!)</definedName>
    <definedName name="p0">EVALUATE([11]零星!$C1)</definedName>
    <definedName name="pp">EVALUATE(#REF!)</definedName>
    <definedName name="ppg">EVALUATE(#REF!)</definedName>
    <definedName name="psan">EVALUATE([11]地面、内墙、天花!$E1)</definedName>
    <definedName name="PSB">EVALUATE([11]室内设备基础!$C1)</definedName>
    <definedName name="psc">EVALUATE(#REF!)</definedName>
    <definedName name="Q">EVALUATE(#REF!)</definedName>
    <definedName name="QQ">EVALUATE(#REF!)</definedName>
    <definedName name="RR">EVALUATE([6]站区给排水!$C1)</definedName>
    <definedName name="S">EVALUATE([10]建筑面积!$B1)</definedName>
    <definedName name="T">EVALUATE([4]综合楼零星!$C1)</definedName>
    <definedName name="TT">EVALUATE(#REF!)</definedName>
    <definedName name="VO">EVALUATE([10]综合楼零星!$C1)</definedName>
    <definedName name="YI">EVALUATE([9]通风空调!$C1)</definedName>
    <definedName name="YY">EVALUATE(#REF!)</definedName>
    <definedName name="避雷带">EVALUATE([10]避雷带工程!$C1)</definedName>
    <definedName name="导线价">[12]架线附表!$M$5</definedName>
    <definedName name="导线重">[12]架线附表!$E$4</definedName>
    <definedName name="地网重">[12]杆塔附表!$W$13</definedName>
    <definedName name="地线重">[12]架线附表!$E$17</definedName>
    <definedName name="附件重">[12]附件附表!$E$53</definedName>
    <definedName name="汇">EVALUATE(#REF!)</definedName>
    <definedName name="汇总">EVALUATE(#REF!)</definedName>
    <definedName name="基础名称top">#REF!</definedName>
    <definedName name="基筋重">[12]基础附表!$L$10</definedName>
    <definedName name="脚栓重">[12]基础附表!$L$18</definedName>
    <definedName name="结果">EVALUATE([4]小型砼构件!$C1)</definedName>
    <definedName name="金具价">[12]附件附表!$M$15</definedName>
    <definedName name="零星">EVALUATE(#REF!)</definedName>
    <definedName name="全长">#REF!</definedName>
    <definedName name="设备基础">EVALUATE([4]室内设备基础!$C1)</definedName>
    <definedName name="水泥价">[12]基础附表!$L$3</definedName>
    <definedName name="水泥重">[12]基础附表!$L$2</definedName>
    <definedName name="砼C15方量">[12]基础材料!$E$54</definedName>
    <definedName name="砼C20方量">[12]基础材料!$G$54</definedName>
    <definedName name="围墙">EVALUATE([6]总的部分!$C1)</definedName>
    <definedName name="_xlnm.Print_Titles" localSheetId="0">附件1.改造清单!$3:$3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9" name="ID_66DF11C25AB74F6792D93EEA3F93D6A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229975" y="9435465"/>
          <a:ext cx="5553075" cy="38290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6281B4B99E8541D99C1453854A45CEF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1285855" y="5348605"/>
          <a:ext cx="4686300" cy="5057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345CD8A42E72457C8F2AA600782792F9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184890" y="4354830"/>
          <a:ext cx="4800600" cy="5010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3613224C2AA44D6EA0B996459424464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1285855" y="2610485"/>
          <a:ext cx="54406800" cy="408051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85507680EA094A28A404CFC021659DC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1285855" y="12516485"/>
          <a:ext cx="4095750" cy="38766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0" name="ID_7F471BADAEAD4B56973A70DA53B47F5A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1296650" y="10484485"/>
          <a:ext cx="6610350" cy="42100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EBF93C6C8BE8422EA3BC766D7376F00D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1207115" y="6409690"/>
          <a:ext cx="6581775" cy="49434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8F63FAE7A04F4233B1E474816D1F480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1263630" y="23715345"/>
          <a:ext cx="4371975" cy="44577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C9FE7DF1677C4667A97E51A6192FD6B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1184890" y="7346950"/>
          <a:ext cx="5391150" cy="4095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1" name="ID_D4D0A9FE77BA42B49AC7185FB1C8AED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1263630" y="11422380"/>
          <a:ext cx="6657975" cy="40005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3" name="ID_CF738E7AFF5A4D088843AD83CFC0107C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1207115" y="13521690"/>
          <a:ext cx="6943725" cy="51339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8706831A8B5F454A843CA65A794C4DC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1296650" y="14548485"/>
          <a:ext cx="6534150" cy="38957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B09AEA75F8E8418BA85F667280BA07C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1252200" y="15564485"/>
          <a:ext cx="6800850" cy="43338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F9901587D1DF4A9A880FCF4B06E52226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1353165" y="16692245"/>
          <a:ext cx="6886575" cy="43148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203893B8746A48EBA0F15E31C9617D44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1252200" y="19606260"/>
          <a:ext cx="5591175" cy="34385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0EDD6E8BDACB4D32AE95A3A71E3BD762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11196320" y="20554315"/>
          <a:ext cx="6724650" cy="48577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D09E293FEBAF418C98F7B0EB1CB883F2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11241405" y="21637625"/>
          <a:ext cx="5638800" cy="4419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40DC503A68424057981484CE0E59D9B7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11229340" y="22688550"/>
          <a:ext cx="6248400" cy="4191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0B64329ADC484E919A3AB31F4D3091D6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1262995" y="25758140"/>
          <a:ext cx="5962650" cy="36671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4" name="ID_274E2BC239F046A9A3DF3CF559782C6D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11399520" y="26650950"/>
          <a:ext cx="6734175" cy="38671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71C3E68F282647F3ABF9876E0FB38D22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11421110" y="27655520"/>
          <a:ext cx="5143500" cy="3324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6" name="ID_58810973004B4BF698BD44B378F7ACB1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11421110" y="28828365"/>
          <a:ext cx="5791200" cy="41719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933AECAA23DB497584275CF59C746169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11365865" y="29721175"/>
          <a:ext cx="6838950" cy="47625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<sst xmlns="http://schemas.openxmlformats.org/spreadsheetml/2006/main" count="191" uniqueCount="105">
  <si>
    <t>附件1：广州供电局2026年国际交流展馆物料制作及宣传活动项目需求清单</t>
  </si>
  <si>
    <t>序号</t>
  </si>
  <si>
    <t>项目名称</t>
  </si>
  <si>
    <t>展区名称</t>
  </si>
  <si>
    <t>参数</t>
  </si>
  <si>
    <t>类别</t>
  </si>
  <si>
    <t>单位</t>
  </si>
  <si>
    <t>数量</t>
  </si>
  <si>
    <t>备注</t>
  </si>
  <si>
    <t>改造需求</t>
  </si>
  <si>
    <t>整馆调整</t>
  </si>
  <si>
    <t>整馆平面美陈调整</t>
  </si>
  <si>
    <t>平面美陈</t>
  </si>
  <si>
    <t>具体见平面美陈清单</t>
  </si>
  <si>
    <t>定制类</t>
  </si>
  <si>
    <t>项</t>
  </si>
  <si>
    <t>后附明细清单</t>
  </si>
  <si>
    <t>展区要加中英版标识；包括1-3楼所有平面，导引或指示牌。按全馆70%-80%平面美陈总量评估。
详见后附清单</t>
  </si>
  <si>
    <t>多点触摸查询软件开发及内容制作</t>
  </si>
  <si>
    <t>源储科技树-液晶屏触摸查询</t>
  </si>
  <si>
    <t>多点触摸查询 二维三维媒体内容制作，双语呈现</t>
  </si>
  <si>
    <t>数字内容</t>
  </si>
  <si>
    <t>套</t>
  </si>
  <si>
    <t>第一套内容按100%计算</t>
  </si>
  <si>
    <t>展区所有综述竖屏加英文字幕，2、3、4项三块屏软硬件相同。
双语版会压缩中文篇幅，全馆涉及大量屏幕多媒体系统，前期外宾参观时点开次级菜单详细了解的情况也多有发生，为保留科技馆全套内容，建议对国际馆版重制，展馆版本在科技馆和国际馆间一键切换，而非一套界面两个场合使用（类似一台电脑，同时装有Windows系统和linux系统）。下同。
科技树内容调整按新做触摸查询内容报价。</t>
  </si>
  <si>
    <t>电网科技树-液晶屏触摸查询</t>
  </si>
  <si>
    <t>第二套内容按80%计算</t>
  </si>
  <si>
    <t>荷能科技树-液晶屏触摸查询</t>
  </si>
  <si>
    <t>第三套内容按60%计算</t>
  </si>
  <si>
    <t>触摸屏内容及软件设计/制作</t>
  </si>
  <si>
    <t>数字化综述</t>
  </si>
  <si>
    <t>内容及界面设计制作、动态读取内容程序、特效制作，双语呈现</t>
  </si>
  <si>
    <t>软件</t>
  </si>
  <si>
    <t>生产经营环节-边</t>
  </si>
  <si>
    <t>增加中控改造</t>
  </si>
  <si>
    <t>中控改造</t>
  </si>
  <si>
    <t>市场询价</t>
  </si>
  <si>
    <t>增加中控改造，在科技馆版、国际馆版间进行切换。
中控软件及控制平板触屏程序调整制作。</t>
  </si>
  <si>
    <t>一楼调整</t>
  </si>
  <si>
    <t>全彩LED影片制作</t>
  </si>
  <si>
    <t>全彩LED播放演示系统</t>
  </si>
  <si>
    <t>三维特效制作、后期合成剪辑，沉浸式视觉空间体验，双语字幕，最终展示成片不低于240秒。</t>
  </si>
  <si>
    <t>影片</t>
  </si>
  <si>
    <t>条</t>
  </si>
  <si>
    <r>
      <rPr>
        <sz val="10"/>
        <rFont val="宋体"/>
        <charset val="134"/>
      </rPr>
      <t xml:space="preserve">更换序厅南网宣传片，为重新拍摄视频，包括3D建模、实景拍摄、文案脚本、素材收集、版权购买、视频制作等全部过程。
1.优先采取现有视频片段增补国际业务部分内容。目前收集到国际公司、澜湄公司、储能公司最新视频，其中“我爱你中国MV”“同发展 创未来”“Store the Future Power the World”三条视频已覆盖主要国别和场景，包括：老挝、越南、菲律宾、乌兹别克斯坦等。
2.重点国别根据可行性和可观赏性考虑是否实景补拍：智利（直流输电）、秘鲁（博路兹配电）为南美重点拓展区域，且从未拍摄过，综合现场场景和当地拍摄限制等情况后，可考虑补拍。每个地区考虑成片视频长度120秒。
3.暂无南网参建实体项目、场景不够美观的业务区域，采取“所在国标志性场景+3D建模+文字标注”的方式制作片段。
</t>
    </r>
    <r>
      <rPr>
        <b/>
        <sz val="10"/>
        <rFont val="宋体"/>
        <charset val="134"/>
      </rPr>
      <t xml:space="preserve">
</t>
    </r>
  </si>
  <si>
    <t>国内人员对接当地费用</t>
  </si>
  <si>
    <t>对接当地拍摄团队拍或国内团队出境拍摄。</t>
  </si>
  <si>
    <t>差旅</t>
  </si>
  <si>
    <t>暂估价格</t>
  </si>
  <si>
    <t>软件开发及内容制作</t>
  </si>
  <si>
    <t>全彩LED播放演示系统1</t>
  </si>
  <si>
    <t>二维三维媒体内容制作，双语字幕</t>
  </si>
  <si>
    <t>创新之路LED更改内容，更换中英文版本。</t>
  </si>
  <si>
    <t>全彩LED播放演示系统2</t>
  </si>
  <si>
    <t>走廊末端屏幕仅将首页标题改成中英文，不更改影片等多媒体。
不予改造数量归零。</t>
  </si>
  <si>
    <t>透明屏互动演示软件制作</t>
  </si>
  <si>
    <t>透明液晶屏互动演示系统</t>
  </si>
  <si>
    <t>多媒体创意和设计内容，双语字幕</t>
  </si>
  <si>
    <t>创新体系墙内容多涉及党中央、国家关于创新的论述，不适合对外宾讲解，在国际馆版中不予改造。
不予改造数量归零。</t>
  </si>
  <si>
    <t>数字沙盘墙幕（信息屏）影片-三折幕</t>
  </si>
  <si>
    <t>数字沙盘</t>
  </si>
  <si>
    <t>影片重新剪辑，成果展示影片不少于30秒，，双语字幕</t>
  </si>
  <si>
    <t>下沉追梦影片缩短，删减原子弹爆破、红色主题两段内容，增加英文配音、字幕。
同区域南网概况页面，加中英文，补充内容。</t>
  </si>
  <si>
    <t>多媒体影片制作（主影片墙面一）</t>
  </si>
  <si>
    <t>投影多媒体演示系统（3Dmapping）1</t>
  </si>
  <si>
    <t>增加英文解说词，影片按解说词重新调整，调整影片长度250-300秒</t>
  </si>
  <si>
    <t>场景秀：增加英文版。</t>
  </si>
  <si>
    <t>投影多媒体演示系统（3Dmapping）2</t>
  </si>
  <si>
    <t>投影多媒体演示系统（3Dmapping）3</t>
  </si>
  <si>
    <t>二楼调整</t>
  </si>
  <si>
    <t>源储场景呈现改造</t>
  </si>
  <si>
    <t>源储场景投影剧场</t>
  </si>
  <si>
    <t>动态、静态场景内容定制</t>
  </si>
  <si>
    <t>暂按15万元列入</t>
  </si>
  <si>
    <t>新制作储能场景，展示抽水蓄能工作原理。</t>
  </si>
  <si>
    <t>多媒体影片制作-飞跃昆柳龙</t>
  </si>
  <si>
    <t>网达天下</t>
  </si>
  <si>
    <t>昆柳龙影片加英文版。</t>
  </si>
  <si>
    <t>飞屏软件开发及内容制作</t>
  </si>
  <si>
    <t>无缝拼接播放演示系统</t>
  </si>
  <si>
    <t>FS 墙面演示系统二维/三维内容制作</t>
  </si>
  <si>
    <t>输配电加英文版内容。透明屏仅作为普通屏使用，修改相关内容为双语。
内容调整，根据实施方案考虑合并</t>
  </si>
  <si>
    <t>多媒体内容制作-TMH</t>
  </si>
  <si>
    <t>透明拼接播放演示系统</t>
  </si>
  <si>
    <t>增加英文解说词，影片按解说词重新调整，调整影片长度120秒</t>
  </si>
  <si>
    <t>二维三维媒体内容制作，进行国际化展示改造</t>
  </si>
  <si>
    <t>更换内容并加英文。</t>
  </si>
  <si>
    <t>触摸查询</t>
  </si>
  <si>
    <t>内容及界面设计制作、动态读取内容程序、特效制作</t>
  </si>
  <si>
    <t>荷济万千修改主页面内容。重点制作推介车网互动、虚拟电厂两个场景。</t>
  </si>
  <si>
    <t>三楼调整</t>
  </si>
  <si>
    <t>南网电鸿展品介绍铭牌加英文标识，更改中英文；视频内容展示监控视频不展示数据页面。</t>
  </si>
  <si>
    <t>二次元电容墙内容制作</t>
  </si>
  <si>
    <t>二次元电容墙</t>
  </si>
  <si>
    <t>二次元电容墙二维三维媒体内容制作，进行国际化展示改造</t>
  </si>
  <si>
    <t>管通八方墙上内容增加英文，投影处内容需加英文字幕。
增加英文。</t>
  </si>
  <si>
    <t>3+1+X数据中心壁挂沙盘</t>
  </si>
  <si>
    <t>投影多媒体演示系统</t>
  </si>
  <si>
    <t>模型主要材质为三维建模，部分三维地形雕刻，部分组建为亚克力雕刻成型，部分组建为金属加工成型，手工精细打磨拼装，表面2K金属漆喷涂，3底2面喷涂工艺</t>
  </si>
  <si>
    <t>暂按8万元列入</t>
  </si>
  <si>
    <t>3+1+x地图模型更改增加英文版。实体模型更改增加英文版。</t>
  </si>
  <si>
    <t>含全局性建模或整体性拍摄、超高清4K以上、高清渲染量，双语呈现，最终展示成片不低于240秒。</t>
  </si>
  <si>
    <t>环形屏为一块屏幕，需修改界面内容和结构适配视频尺寸，根据屏幕清晰度利用现有视频适配重制，进行双语改造，并对片头部分进行修改。</t>
  </si>
  <si>
    <t>二维三维媒体内容制作</t>
  </si>
  <si>
    <t>四位一体区域，屏幕合并一起新作国际业务的展示内容。根据现场屏幕参数，直接利用现有素材调整后展示。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</si>
</sst>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6"/>
      <color rgb="FFFF0000"/>
      <name val="宋体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indexed="20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27" fillId="0" borderId="0" applyNumberFormat="0" applyFill="0" applyBorder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0" borderId="0"/>
    <xf numFmtId="0" fontId="33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32" fillId="0" borderId="0"/>
    <xf numFmtId="0" fontId="29" fillId="16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34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53" applyNumberFormat="1" applyFont="1" applyFill="1" applyBorder="1" applyAlignment="1">
      <alignment horizontal="center" vertical="center" wrapText="1"/>
    </xf>
    <xf numFmtId="0" fontId="5" fillId="2" borderId="1" xfId="54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27" applyNumberFormat="1" applyFont="1" applyFill="1" applyBorder="1" applyAlignment="1">
      <alignment horizontal="left" vertical="center" wrapText="1"/>
    </xf>
    <xf numFmtId="0" fontId="6" fillId="2" borderId="1" xfId="54" applyNumberFormat="1" applyFont="1" applyFill="1" applyBorder="1" applyAlignment="1" applyProtection="1">
      <alignment horizontal="center" vertical="center" wrapText="1"/>
    </xf>
    <xf numFmtId="176" fontId="6" fillId="2" borderId="1" xfId="0" applyNumberFormat="1" applyFont="1" applyFill="1" applyBorder="1" applyAlignment="1">
      <alignment horizontal="left" vertical="center" wrapText="1"/>
    </xf>
    <xf numFmtId="0" fontId="6" fillId="0" borderId="1" xfId="54" applyNumberFormat="1" applyFont="1" applyFill="1" applyBorder="1" applyAlignment="1" applyProtection="1">
      <alignment horizontal="center" vertical="center" wrapText="1"/>
    </xf>
    <xf numFmtId="0" fontId="6" fillId="0" borderId="1" xfId="55" applyNumberFormat="1" applyFont="1" applyFill="1" applyBorder="1" applyAlignment="1">
      <alignment horizontal="left" vertical="center" wrapText="1"/>
    </xf>
    <xf numFmtId="0" fontId="6" fillId="0" borderId="1" xfId="59" applyFont="1" applyFill="1" applyBorder="1" applyAlignment="1">
      <alignment horizontal="center" vertical="center" wrapText="1"/>
    </xf>
    <xf numFmtId="0" fontId="6" fillId="0" borderId="1" xfId="56" applyNumberFormat="1" applyFont="1" applyFill="1" applyBorder="1" applyAlignment="1">
      <alignment horizontal="center" vertical="center" wrapText="1"/>
    </xf>
    <xf numFmtId="176" fontId="6" fillId="0" borderId="1" xfId="59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left" vertical="center" wrapText="1"/>
    </xf>
    <xf numFmtId="49" fontId="6" fillId="0" borderId="1" xfId="54" applyNumberFormat="1" applyFont="1" applyFill="1" applyBorder="1" applyAlignment="1" applyProtection="1">
      <alignment vertical="center" wrapText="1"/>
    </xf>
    <xf numFmtId="49" fontId="7" fillId="0" borderId="1" xfId="57" applyNumberFormat="1" applyFont="1" applyFill="1" applyBorder="1" applyAlignment="1">
      <alignment horizontal="center" vertical="center" wrapText="1"/>
    </xf>
    <xf numFmtId="0" fontId="6" fillId="0" borderId="1" xfId="54" applyNumberFormat="1" applyFont="1" applyFill="1" applyBorder="1" applyAlignment="1" applyProtection="1">
      <alignment horizontal="left" vertical="center" wrapText="1"/>
    </xf>
    <xf numFmtId="0" fontId="6" fillId="0" borderId="1" xfId="34" applyFont="1" applyFill="1" applyBorder="1" applyAlignment="1">
      <alignment horizontal="center" vertical="center" wrapText="1"/>
    </xf>
    <xf numFmtId="176" fontId="6" fillId="0" borderId="1" xfId="54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49" fontId="7" fillId="0" borderId="1" xfId="54" applyNumberFormat="1" applyFont="1" applyFill="1" applyBorder="1" applyAlignment="1" applyProtection="1">
      <alignment horizontal="left" vertical="center" wrapText="1"/>
    </xf>
    <xf numFmtId="49" fontId="7" fillId="0" borderId="1" xfId="54" applyNumberFormat="1" applyFont="1" applyFill="1" applyBorder="1" applyAlignment="1" applyProtection="1">
      <alignment horizontal="center" vertical="center" wrapText="1"/>
    </xf>
    <xf numFmtId="176" fontId="7" fillId="0" borderId="1" xfId="54" applyNumberFormat="1" applyFont="1" applyFill="1" applyBorder="1" applyAlignment="1" applyProtection="1">
      <alignment horizontal="center" vertical="center" wrapText="1"/>
    </xf>
    <xf numFmtId="49" fontId="7" fillId="0" borderId="1" xfId="57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49" fontId="6" fillId="0" borderId="1" xfId="54" applyNumberFormat="1" applyFont="1" applyFill="1" applyBorder="1" applyAlignment="1" applyProtection="1">
      <alignment horizontal="center" vertical="center" wrapText="1"/>
    </xf>
    <xf numFmtId="0" fontId="6" fillId="0" borderId="1" xfId="54" applyNumberFormat="1" applyFont="1" applyFill="1" applyBorder="1" applyAlignment="1" applyProtection="1">
      <alignment vertical="center" wrapText="1"/>
    </xf>
    <xf numFmtId="0" fontId="6" fillId="0" borderId="1" xfId="27" applyNumberFormat="1" applyFont="1" applyFill="1" applyBorder="1" applyAlignment="1">
      <alignment horizontal="left" vertical="center" wrapText="1"/>
    </xf>
    <xf numFmtId="0" fontId="7" fillId="0" borderId="1" xfId="54" applyNumberFormat="1" applyFont="1" applyFill="1" applyBorder="1" applyAlignment="1" applyProtection="1">
      <alignment horizontal="center" vertical="center" wrapText="1"/>
    </xf>
    <xf numFmtId="49" fontId="7" fillId="0" borderId="1" xfId="57" applyNumberFormat="1" applyFont="1" applyFill="1" applyBorder="1" applyAlignment="1">
      <alignment vertical="center" wrapText="1"/>
    </xf>
    <xf numFmtId="0" fontId="6" fillId="0" borderId="1" xfId="27" applyNumberFormat="1" applyFont="1" applyFill="1" applyBorder="1" applyAlignment="1">
      <alignment horizontal="center" vertical="center" wrapText="1"/>
    </xf>
    <xf numFmtId="49" fontId="7" fillId="0" borderId="1" xfId="54" applyNumberFormat="1" applyFont="1" applyFill="1" applyBorder="1" applyAlignment="1" applyProtection="1">
      <alignment vertical="center" wrapText="1"/>
    </xf>
    <xf numFmtId="0" fontId="7" fillId="0" borderId="1" xfId="31" applyNumberFormat="1" applyFont="1" applyFill="1" applyBorder="1" applyAlignment="1">
      <alignment horizontal="left" vertical="center" wrapText="1"/>
    </xf>
    <xf numFmtId="0" fontId="7" fillId="0" borderId="1" xfId="34" applyFont="1" applyFill="1" applyBorder="1" applyAlignment="1">
      <alignment horizontal="center" vertical="center" wrapText="1"/>
    </xf>
    <xf numFmtId="0" fontId="6" fillId="0" borderId="1" xfId="31" applyNumberFormat="1" applyFont="1" applyFill="1" applyBorder="1" applyAlignment="1">
      <alignment horizontal="left" vertical="center" wrapText="1"/>
    </xf>
    <xf numFmtId="0" fontId="7" fillId="0" borderId="1" xfId="31" applyNumberFormat="1" applyFont="1" applyFill="1" applyBorder="1" applyAlignment="1">
      <alignment vertical="center" wrapText="1"/>
    </xf>
    <xf numFmtId="0" fontId="7" fillId="0" borderId="1" xfId="31" applyNumberFormat="1" applyFont="1" applyFill="1" applyBorder="1" applyAlignment="1" applyProtection="1">
      <alignment horizontal="center" vertical="center" wrapText="1"/>
    </xf>
    <xf numFmtId="176" fontId="6" fillId="0" borderId="3" xfId="0" applyNumberFormat="1" applyFont="1" applyFill="1" applyBorder="1" applyAlignment="1">
      <alignment horizontal="left" vertical="center" wrapText="1"/>
    </xf>
    <xf numFmtId="0" fontId="7" fillId="0" borderId="1" xfId="38" applyFont="1" applyFill="1" applyBorder="1" applyAlignment="1">
      <alignment vertical="center" wrapText="1"/>
    </xf>
    <xf numFmtId="0" fontId="7" fillId="0" borderId="1" xfId="58" applyFont="1" applyFill="1" applyBorder="1" applyAlignment="1">
      <alignment horizontal="left" vertical="center" wrapText="1"/>
    </xf>
    <xf numFmtId="0" fontId="7" fillId="0" borderId="1" xfId="58" applyFont="1" applyFill="1" applyBorder="1" applyAlignment="1">
      <alignment horizontal="center" vertical="center" wrapText="1"/>
    </xf>
    <xf numFmtId="176" fontId="7" fillId="0" borderId="1" xfId="58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176" fontId="10" fillId="2" borderId="1" xfId="0" applyNumberFormat="1" applyFont="1" applyFill="1" applyBorder="1" applyAlignment="1">
      <alignment horizontal="left" vertical="center" wrapText="1"/>
    </xf>
    <xf numFmtId="0" fontId="11" fillId="0" borderId="0" xfId="0" applyFont="1" applyFill="1">
      <alignment vertical="center"/>
    </xf>
    <xf numFmtId="0" fontId="9" fillId="2" borderId="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176" fontId="6" fillId="0" borderId="4" xfId="0" applyNumberFormat="1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176" fontId="6" fillId="0" borderId="5" xfId="0" applyNumberFormat="1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</cellXfs>
  <cellStyles count="6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常规 25 3 7 2" xfId="27"/>
    <cellStyle name="20% - 强调文字颜色 6" xfId="28" builtinId="50"/>
    <cellStyle name="强调文字颜色 2" xfId="29" builtinId="33"/>
    <cellStyle name="链接单元格" xfId="30" builtinId="24"/>
    <cellStyle name="差_Sheet1_2_模型 3" xfId="31"/>
    <cellStyle name="汇总" xfId="32" builtinId="25"/>
    <cellStyle name="好" xfId="33" builtinId="26"/>
    <cellStyle name="常规 10 3 2 2 2 2 3" xfId="34"/>
    <cellStyle name="适中" xfId="35" builtinId="28"/>
    <cellStyle name="20% - 强调文字颜色 5" xfId="36" builtinId="46"/>
    <cellStyle name="强调文字颜色 1" xfId="37" builtinId="29"/>
    <cellStyle name="常规 204" xfId="38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54 4" xfId="53"/>
    <cellStyle name="差_东西区BA计量清单-201007115_05西区参数清单" xfId="54"/>
    <cellStyle name="常规 64" xfId="55"/>
    <cellStyle name="常规_广州概算(明细自己）14.2.10 2" xfId="56"/>
    <cellStyle name="常规 15 3 2 4" xfId="57"/>
    <cellStyle name="常规 3 11 3 2 2 2 2 3" xfId="58"/>
    <cellStyle name="常规 100" xfId="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10.png"/><Relationship Id="rId8" Type="http://schemas.openxmlformats.org/officeDocument/2006/relationships/image" Target="media/image9.png"/><Relationship Id="rId7" Type="http://schemas.openxmlformats.org/officeDocument/2006/relationships/image" Target="media/image8.png"/><Relationship Id="rId6" Type="http://schemas.openxmlformats.org/officeDocument/2006/relationships/image" Target="media/image7.png"/><Relationship Id="rId5" Type="http://schemas.openxmlformats.org/officeDocument/2006/relationships/image" Target="media/image6.png"/><Relationship Id="rId4" Type="http://schemas.openxmlformats.org/officeDocument/2006/relationships/image" Target="media/image5.png"/><Relationship Id="rId3" Type="http://schemas.openxmlformats.org/officeDocument/2006/relationships/image" Target="media/image4.png"/><Relationship Id="rId23" Type="http://schemas.openxmlformats.org/officeDocument/2006/relationships/image" Target="media/image24.png"/><Relationship Id="rId22" Type="http://schemas.openxmlformats.org/officeDocument/2006/relationships/image" Target="media/image23.png"/><Relationship Id="rId21" Type="http://schemas.openxmlformats.org/officeDocument/2006/relationships/image" Target="media/image22.png"/><Relationship Id="rId20" Type="http://schemas.openxmlformats.org/officeDocument/2006/relationships/image" Target="media/image21.png"/><Relationship Id="rId2" Type="http://schemas.openxmlformats.org/officeDocument/2006/relationships/image" Target="media/image3.png"/><Relationship Id="rId19" Type="http://schemas.openxmlformats.org/officeDocument/2006/relationships/image" Target="media/image20.png"/><Relationship Id="rId18" Type="http://schemas.openxmlformats.org/officeDocument/2006/relationships/image" Target="media/image19.png"/><Relationship Id="rId17" Type="http://schemas.openxmlformats.org/officeDocument/2006/relationships/image" Target="media/image18.png"/><Relationship Id="rId16" Type="http://schemas.openxmlformats.org/officeDocument/2006/relationships/image" Target="media/image17.png"/><Relationship Id="rId15" Type="http://schemas.openxmlformats.org/officeDocument/2006/relationships/image" Target="media/image16.png"/><Relationship Id="rId14" Type="http://schemas.openxmlformats.org/officeDocument/2006/relationships/image" Target="media/image15.png"/><Relationship Id="rId13" Type="http://schemas.openxmlformats.org/officeDocument/2006/relationships/image" Target="media/image14.png"/><Relationship Id="rId12" Type="http://schemas.openxmlformats.org/officeDocument/2006/relationships/image" Target="media/image13.png"/><Relationship Id="rId11" Type="http://schemas.openxmlformats.org/officeDocument/2006/relationships/image" Target="media/image12.png"/><Relationship Id="rId10" Type="http://schemas.openxmlformats.org/officeDocument/2006/relationships/image" Target="media/image11.png"/><Relationship Id="rId1" Type="http://schemas.openxmlformats.org/officeDocument/2006/relationships/image" Target="media/image2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9" Type="http://www.wps.cn/officeDocument/2020/cellImage" Target="cellimages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216535</xdr:colOff>
      <xdr:row>22</xdr:row>
      <xdr:rowOff>107950</xdr:rowOff>
    </xdr:from>
    <xdr:to>
      <xdr:col>9</xdr:col>
      <xdr:colOff>2001520</xdr:colOff>
      <xdr:row>22</xdr:row>
      <xdr:rowOff>1446530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08025" y="21901150"/>
          <a:ext cx="1784985" cy="13385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Users\Administrator.M-ZB-NIESQ\Documents\WeChat Files\lucymajunan\Files\Bo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Users\husy\AppData\Roaming\eSpace_Desktop\UserData\husongyin\ReceiveFile\&#32508;&#21512;&#29256;&#38656;&#27714;&#20449;&#24687;&#34920;2020.3.3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Server\&#20849;&#20139;\Documents and Settings\Administrator\&#26700;&#38754;\&#26368;&#36817;&#24037;&#20316;\&#34425; &#22522;&#223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32599;&#20426;&#21464;&#30005;&#31449;&#24037;&#31243;\&#36896;&#20215;\&#36164;&#26009;\&#35745;&#31639;&#31295;\&#21103;&#26412;&#32599;&#20426;&#21464;&#30005;&#31449;&#31449;&#21306;(&#38889;&#26195;&#20142;&#26680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&#38472;&#31179;&#23159;\110kV&#26395;&#27946;&#29301;&#24341;&#31449;&#20379;&#30005;&#24037;&#31243;\E&#24635;&#30340;&#37096;&#20998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27827;&#31382;&#21464;&#30005;&#31449;&#24037;&#31243;\&#36896;&#20215;\&#36164;&#26009;\&#35745;&#31639;&#31295;\&#27827;&#31382;&#31449;&#22806;&#30005;&#28304;&#12289;&#27700;&#28304;&#35745;&#31639;&#3129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105;&#30340;&#24037;&#20316;&#31807;\&#24037;&#31243;&#24773;&#20917;&#25991;&#20214;&#22841;\2007&#24180;&#24037;&#31243;\110KV&#40644;&#33714;&#65288;&#28207;&#21475;&#65289;&#21464;&#30005;&#31449;&#24037;&#31243;\&#40644;&#33714;&#31449;&#32508;&#21512;&#27004;&#24037;&#31243;&#38646;&#2614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27827;&#31382;&#21464;&#30005;&#31449;&#24037;&#31243;\&#36896;&#20215;\&#36164;&#26009;\&#35745;&#31639;&#31295;\&#27827;&#31382;&#32508;&#21512;&#27004;(&#38047;&#33459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Server\&#20849;&#20139;\&#38472;&#38412;&#25856;\&#24037;&#31243;\&#26032;&#22616;\&#26032;&#22616;&#32508;&#21512;&#270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A:\My Documents\&#25991;&#21326;&#21464;~1\&#33459;&#33391;&#35299;&#26045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105;&#30340;&#24037;&#20316;&#31807;\&#24037;&#31243;&#24773;&#20917;&#25991;&#20214;&#22841;\&#22353;&#30000;&#21464;&#30005;&#31449;&#24037;&#31243;\&#22353;&#30000;&#31449;&#25143;&#22806;&#30005;&#23481;&#22120;&#22522;&#307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Documents and Settings\Administrator\&#26700;&#38754;\&#23548;&#20986;&#29256;\E:\2016&#24037;&#31243;&#36164;&#26009;\101&#12289;110kV&#35465;&#23665;&#36755;&#21464;&#30005;&#24037;&#31243;\9&#12289;&#22303;&#24314;&#37096;&#20998;\110kV&#35465;&#23665;&#31449;&#32447;&#36335;&#24037;&#31243;&#65288;&#26550;&#31354;&#65289;20161227\&#31532;&#19977;&#27425;&#25552;&#22270;2016.12.07\E:\&#38472;&#31179;&#23159;\110kV&#26395;&#27946;&#29301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7096;&#20869;&#25991;&#20214;\1&#25307;&#26631;&#20108;&#37096;\2025&#24191;&#24030;&#23616;&#26041;&#26696;\&#24110;&#21171;&#23376;&#23002;&#32534;&#21046;&#26041;&#26696;\12-23\2.&#37319;&#36141;&#38656;&#27714;&#36164;&#26009;&#65288;&#24191;&#24030;&#20379;&#30005;&#23616;2026&#24180;&#22269;&#38469;&#20132;&#27969;&#23637;&#39302;&#29289;&#26009;&#21046;&#20316;&#21450;&#23459;&#20256;&#27963;&#21160;&#39033;&#30446;&#65289;\&#39033;&#30446;&#38656;&#27714;&#20449;&#24687;&#34920;-&#20135;&#19994;&#37096;&#22269;&#38469;&#21270;&#25913;&#36896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费率表"/>
      <sheetName val="类别整理（勿删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类别整理（勿删）"/>
      <sheetName val="项目基本信息"/>
      <sheetName val="Sheet2"/>
      <sheetName val="费率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 汇总表"/>
      <sheetName val="管桩"/>
      <sheetName val="钻孔灌注桩"/>
      <sheetName val="首层底板挖土方"/>
      <sheetName val="地梁挖沟槽"/>
      <sheetName val="桩承台挖基坑"/>
      <sheetName val="框架柱"/>
      <sheetName val="梁"/>
      <sheetName val="板"/>
      <sheetName val="构造柱"/>
      <sheetName val="砌体工程"/>
      <sheetName val="门窗工程"/>
      <sheetName val="楼地面-天花-内墙装饰"/>
      <sheetName val="外墙面装饰 "/>
      <sheetName val="楼梯"/>
      <sheetName val="屋面水池"/>
      <sheetName val="屋面工程"/>
      <sheetName val="女儿墙"/>
      <sheetName val="建筑面积"/>
      <sheetName val="脚手架工程"/>
      <sheetName val="避雷带工程"/>
      <sheetName val="通风空调工程"/>
      <sheetName val="综合楼零星"/>
      <sheetName val="设备基础"/>
      <sheetName val="室内设备基础"/>
      <sheetName val="防火墙"/>
      <sheetName val="通风空调"/>
      <sheetName val="计算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总的部分"/>
      <sheetName val="场平"/>
      <sheetName val="桩基础工程"/>
      <sheetName val="站区给排水"/>
      <sheetName val="站区井池"/>
      <sheetName val="通风空调工程"/>
      <sheetName val="建筑面积"/>
      <sheetName val="综合楼零星"/>
      <sheetName val="避雷带工程"/>
      <sheetName val="防火墙"/>
      <sheetName val="扶手栏杆"/>
      <sheetName val="小型砼构件"/>
      <sheetName val="室内设备基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E总的部分"/>
      <sheetName val="零星"/>
      <sheetName val="地面、内墙、天花"/>
      <sheetName val="室内设备基础"/>
      <sheetName val="类别整理（勿删）"/>
      <sheetName val="综合楼零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站外水源"/>
      <sheetName val="Sheet2"/>
      <sheetName val="Sheet3"/>
      <sheetName val="架线附表"/>
      <sheetName val="杆塔附表"/>
      <sheetName val="附件附表"/>
      <sheetName val="基础附表"/>
      <sheetName val="基础材料"/>
      <sheetName val="站区给排水"/>
      <sheetName val="总的部分"/>
      <sheetName val="站区井池"/>
      <sheetName val="场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综合楼零星"/>
      <sheetName val="扶手栏杆"/>
      <sheetName val="构造柱"/>
      <sheetName val="小型砼构件"/>
      <sheetName val="室内设备基础"/>
      <sheetName val="防火墙"/>
      <sheetName val="通风空调"/>
      <sheetName val="E总的部分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 汇总表"/>
      <sheetName val="桩基础工程"/>
      <sheetName val="首层底板挖土方"/>
      <sheetName val="独立基础土方"/>
      <sheetName val="地梁挖沟槽"/>
      <sheetName val="框架柱"/>
      <sheetName val="梁"/>
      <sheetName val="板"/>
      <sheetName val="构造柱"/>
      <sheetName val="砌体工程"/>
      <sheetName val="内墙"/>
      <sheetName val="楼地面、天花"/>
      <sheetName val="屋面工程"/>
      <sheetName val=" 外墙面装饰"/>
      <sheetName val="门窗工程"/>
      <sheetName val="楼梯及屋面水池"/>
      <sheetName val="女儿墙及护拦"/>
      <sheetName val="通风空调工程"/>
      <sheetName val="建筑面积"/>
      <sheetName val="脚手架工程"/>
      <sheetName val="避雷带工程"/>
      <sheetName val="综合楼零星"/>
      <sheetName val="扶手栏杆"/>
      <sheetName val="小型砼构件"/>
      <sheetName val="室内设备基础"/>
      <sheetName val="表三甲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管桩"/>
      <sheetName val="基础"/>
      <sheetName val="基础梁"/>
      <sheetName val="柱"/>
      <sheetName val="梁"/>
      <sheetName val="板"/>
      <sheetName val="零星"/>
      <sheetName val="砌筑工程"/>
      <sheetName val="门窗工程"/>
      <sheetName val="地面、内墙、天花"/>
      <sheetName val="外墙"/>
      <sheetName val="屋面"/>
      <sheetName val="构造柱"/>
      <sheetName val="室内设备基础"/>
      <sheetName val="室内上下水"/>
      <sheetName val="表三甲"/>
      <sheetName val="防火墙"/>
      <sheetName val="通风空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一般预算收入"/>
      <sheetName val="工商税收"/>
      <sheetName val="公检法司编制"/>
      <sheetName val="行政编制"/>
      <sheetName val="混凝土杆材料"/>
      <sheetName val="Main"/>
      <sheetName val="C01-1"/>
      <sheetName val="通风空调工程"/>
      <sheetName val="建筑面积"/>
      <sheetName val="综合楼零星"/>
      <sheetName val="避雷带工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室内设备基础"/>
      <sheetName val="钢筋 (2)"/>
      <sheetName val="零星"/>
      <sheetName val="地面、内墙、天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表三甲0"/>
      <sheetName val="表三甲"/>
      <sheetName val="架线附表"/>
      <sheetName val="杆塔附表"/>
      <sheetName val="附件附表"/>
      <sheetName val="基础附表"/>
      <sheetName val="基础材料"/>
      <sheetName val="Sheet2"/>
      <sheetName val="E总的部分"/>
      <sheetName val="标的物清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类别整理（勿删）"/>
      <sheetName val="Sheet1"/>
      <sheetName val="项目基本信息 (完全采用策略) --必填"/>
      <sheetName val="项目基本信息 (完全采用策略)"/>
      <sheetName val="项目基本信息（非采用策略）"/>
      <sheetName val="附表1、采购评审标准带星号事项确定内容 --必填"/>
      <sheetName val="附件1.改造清单"/>
      <sheetName val="附件1.改造清单 (2)"/>
      <sheetName val="附件2.平面美陈明细清单"/>
      <sheetName val="附表1、采购评审标准带星号事项确定内容 --必填 (2)"/>
      <sheetName val="附表-价格计算方法汇总-参考"/>
      <sheetName val="采购计划执行情况考核统计表"/>
      <sheetName val="下拉关联设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6"/>
  <sheetViews>
    <sheetView tabSelected="1" view="pageBreakPreview" zoomScale="85" zoomScaleNormal="100" workbookViewId="0">
      <pane ySplit="3" topLeftCell="A22" activePane="bottomLeft" state="frozen"/>
      <selection/>
      <selection pane="bottomLeft" activeCell="C23" sqref="C23"/>
    </sheetView>
  </sheetViews>
  <sheetFormatPr defaultColWidth="9" defaultRowHeight="13.5"/>
  <cols>
    <col min="1" max="1" width="10.0666666666667" style="3" customWidth="1"/>
    <col min="2" max="3" width="15.6333333333333" style="4" customWidth="1"/>
    <col min="4" max="4" width="26.3833333333333" style="4" customWidth="1"/>
    <col min="5" max="5" width="8.63333333333333" style="4" customWidth="1"/>
    <col min="6" max="6" width="10.3" style="5" customWidth="1"/>
    <col min="7" max="7" width="8.63333333333333" style="5" customWidth="1"/>
    <col min="8" max="8" width="24.6" style="6" customWidth="1"/>
    <col min="9" max="9" width="53.2333333333333" style="7" customWidth="1"/>
    <col min="10" max="10" width="33.3833333333333" style="8" customWidth="1"/>
    <col min="12" max="12" width="9" style="2"/>
  </cols>
  <sheetData>
    <row r="1" ht="30" customHeight="1" spans="1:9">
      <c r="A1" s="9" t="s">
        <v>0</v>
      </c>
      <c r="B1" s="9"/>
      <c r="C1" s="9"/>
      <c r="D1" s="9"/>
      <c r="E1" s="9"/>
      <c r="F1" s="9"/>
      <c r="G1" s="9"/>
      <c r="H1" s="10"/>
      <c r="I1" s="56"/>
    </row>
    <row r="2" ht="10" customHeight="1" spans="1:9">
      <c r="A2" s="11"/>
      <c r="B2" s="11"/>
      <c r="C2" s="11"/>
      <c r="D2" s="11"/>
      <c r="E2" s="11"/>
      <c r="F2" s="11"/>
      <c r="G2" s="11"/>
      <c r="H2" s="11"/>
      <c r="I2" s="57"/>
    </row>
    <row r="3" ht="30" customHeight="1" spans="1:9">
      <c r="A3" s="12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3" t="s">
        <v>8</v>
      </c>
      <c r="I3" s="13" t="s">
        <v>9</v>
      </c>
    </row>
    <row r="4" customFormat="1" ht="25" customHeight="1" spans="1:12">
      <c r="A4" s="14">
        <v>1</v>
      </c>
      <c r="B4" s="15" t="s">
        <v>10</v>
      </c>
      <c r="C4" s="15"/>
      <c r="D4" s="16"/>
      <c r="E4" s="17"/>
      <c r="F4" s="17"/>
      <c r="G4" s="17"/>
      <c r="H4" s="18"/>
      <c r="I4" s="58"/>
      <c r="J4" s="8"/>
      <c r="L4" s="2"/>
    </row>
    <row r="5" customFormat="1" ht="80" customHeight="1" spans="1:12">
      <c r="A5" s="19">
        <v>1.1</v>
      </c>
      <c r="B5" s="20" t="s">
        <v>11</v>
      </c>
      <c r="C5" s="19" t="s">
        <v>12</v>
      </c>
      <c r="D5" s="20" t="s">
        <v>13</v>
      </c>
      <c r="E5" s="21" t="s">
        <v>14</v>
      </c>
      <c r="F5" s="22" t="s">
        <v>15</v>
      </c>
      <c r="G5" s="23">
        <v>1</v>
      </c>
      <c r="H5" s="24" t="s">
        <v>16</v>
      </c>
      <c r="I5" s="24" t="s">
        <v>17</v>
      </c>
      <c r="J5" s="8"/>
      <c r="L5" s="59"/>
    </row>
    <row r="6" ht="80" customHeight="1" spans="1:10">
      <c r="A6" s="19">
        <v>1.2</v>
      </c>
      <c r="B6" s="25" t="s">
        <v>18</v>
      </c>
      <c r="C6" s="26" t="s">
        <v>19</v>
      </c>
      <c r="D6" s="27" t="s">
        <v>20</v>
      </c>
      <c r="E6" s="28" t="s">
        <v>21</v>
      </c>
      <c r="F6" s="19" t="s">
        <v>22</v>
      </c>
      <c r="G6" s="29">
        <v>1</v>
      </c>
      <c r="H6" s="24" t="s">
        <v>23</v>
      </c>
      <c r="I6" s="24" t="s">
        <v>24</v>
      </c>
      <c r="J6" s="8" t="str">
        <f>_xlfn.DISPIMG("ID_3613224C2AA44D6EA0B996459424464E",1)</f>
        <v>=DISPIMG("ID_3613224C2AA44D6EA0B996459424464E",1)</v>
      </c>
    </row>
    <row r="7" ht="80" customHeight="1" spans="1:10">
      <c r="A7" s="19"/>
      <c r="B7" s="25" t="s">
        <v>18</v>
      </c>
      <c r="C7" s="26" t="s">
        <v>25</v>
      </c>
      <c r="D7" s="27" t="s">
        <v>20</v>
      </c>
      <c r="E7" s="28" t="s">
        <v>21</v>
      </c>
      <c r="F7" s="19" t="s">
        <v>22</v>
      </c>
      <c r="G7" s="29">
        <v>1</v>
      </c>
      <c r="H7" s="24" t="s">
        <v>26</v>
      </c>
      <c r="I7" s="24"/>
      <c r="J7" s="8" t="str">
        <f>_xlfn.DISPIMG("ID_345CD8A42E72457C8F2AA600782792F9",1)</f>
        <v>=DISPIMG("ID_345CD8A42E72457C8F2AA600782792F9",1)</v>
      </c>
    </row>
    <row r="8" ht="80" customHeight="1" spans="1:10">
      <c r="A8" s="19"/>
      <c r="B8" s="25" t="s">
        <v>18</v>
      </c>
      <c r="C8" s="26" t="s">
        <v>27</v>
      </c>
      <c r="D8" s="27" t="s">
        <v>20</v>
      </c>
      <c r="E8" s="28" t="s">
        <v>21</v>
      </c>
      <c r="F8" s="19" t="s">
        <v>22</v>
      </c>
      <c r="G8" s="29">
        <v>1</v>
      </c>
      <c r="H8" s="24" t="s">
        <v>28</v>
      </c>
      <c r="I8" s="24"/>
      <c r="J8" s="8" t="str">
        <f>_xlfn.DISPIMG("ID_6281B4B99E8541D99C1453854A45CEF0",1)</f>
        <v>=DISPIMG("ID_6281B4B99E8541D99C1453854A45CEF0",1)</v>
      </c>
    </row>
    <row r="9" ht="80" customHeight="1" spans="1:10">
      <c r="A9" s="19">
        <v>1.3</v>
      </c>
      <c r="B9" s="30" t="s">
        <v>29</v>
      </c>
      <c r="C9" s="26" t="s">
        <v>30</v>
      </c>
      <c r="D9" s="31" t="s">
        <v>31</v>
      </c>
      <c r="E9" s="32" t="s">
        <v>32</v>
      </c>
      <c r="F9" s="32" t="s">
        <v>22</v>
      </c>
      <c r="G9" s="33">
        <v>1</v>
      </c>
      <c r="H9" s="24" t="s">
        <v>23</v>
      </c>
      <c r="I9" s="24"/>
      <c r="J9" s="8" t="str">
        <f>_xlfn.DISPIMG("ID_EBF93C6C8BE8422EA3BC766D7376F00D",1)</f>
        <v>=DISPIMG("ID_EBF93C6C8BE8422EA3BC766D7376F00D",1)</v>
      </c>
    </row>
    <row r="10" ht="80" customHeight="1" spans="1:10">
      <c r="A10" s="19">
        <v>1.4</v>
      </c>
      <c r="B10" s="30" t="s">
        <v>29</v>
      </c>
      <c r="C10" s="26" t="s">
        <v>33</v>
      </c>
      <c r="D10" s="31" t="s">
        <v>31</v>
      </c>
      <c r="E10" s="32" t="s">
        <v>32</v>
      </c>
      <c r="F10" s="32" t="s">
        <v>22</v>
      </c>
      <c r="G10" s="33">
        <v>1</v>
      </c>
      <c r="H10" s="24" t="s">
        <v>26</v>
      </c>
      <c r="I10" s="24"/>
      <c r="J10" s="8" t="str">
        <f>_xlfn.DISPIMG("ID_C9FE7DF1677C4667A97E51A6192FD6B9",1)</f>
        <v>=DISPIMG("ID_C9FE7DF1677C4667A97E51A6192FD6B9",1)</v>
      </c>
    </row>
    <row r="11" ht="80" customHeight="1" spans="1:9">
      <c r="A11" s="19">
        <v>1.5</v>
      </c>
      <c r="B11" s="34" t="s">
        <v>34</v>
      </c>
      <c r="C11" s="26" t="s">
        <v>35</v>
      </c>
      <c r="D11" s="31" t="s">
        <v>34</v>
      </c>
      <c r="E11" s="32" t="s">
        <v>32</v>
      </c>
      <c r="F11" s="32" t="s">
        <v>22</v>
      </c>
      <c r="G11" s="33">
        <v>1</v>
      </c>
      <c r="H11" s="35" t="s">
        <v>36</v>
      </c>
      <c r="I11" s="35" t="s">
        <v>37</v>
      </c>
    </row>
    <row r="12" ht="25" customHeight="1" spans="1:9">
      <c r="A12" s="15">
        <v>2</v>
      </c>
      <c r="B12" s="15" t="s">
        <v>38</v>
      </c>
      <c r="C12" s="15"/>
      <c r="D12" s="36"/>
      <c r="E12" s="36"/>
      <c r="F12" s="36"/>
      <c r="G12" s="36"/>
      <c r="H12" s="37"/>
      <c r="I12" s="60"/>
    </row>
    <row r="13" ht="195" customHeight="1" spans="1:10">
      <c r="A13" s="19">
        <v>2.1</v>
      </c>
      <c r="B13" s="38" t="s">
        <v>39</v>
      </c>
      <c r="C13" s="39" t="s">
        <v>40</v>
      </c>
      <c r="D13" s="40" t="s">
        <v>41</v>
      </c>
      <c r="E13" s="19" t="s">
        <v>42</v>
      </c>
      <c r="F13" s="19" t="s">
        <v>43</v>
      </c>
      <c r="G13" s="29">
        <v>1</v>
      </c>
      <c r="H13" s="35" t="s">
        <v>36</v>
      </c>
      <c r="I13" s="24" t="s">
        <v>44</v>
      </c>
      <c r="J13" s="8" t="str">
        <f>_xlfn.DISPIMG("ID_66DF11C25AB74F6792D93EEA3F93D6AF",1)</f>
        <v>=DISPIMG("ID_66DF11C25AB74F6792D93EEA3F93D6AF",1)</v>
      </c>
    </row>
    <row r="14" customFormat="1" ht="164" customHeight="1" spans="1:12">
      <c r="A14" s="19"/>
      <c r="B14" s="38"/>
      <c r="C14" s="40" t="s">
        <v>45</v>
      </c>
      <c r="D14" s="40" t="s">
        <v>46</v>
      </c>
      <c r="E14" s="41" t="s">
        <v>47</v>
      </c>
      <c r="F14" s="41" t="s">
        <v>15</v>
      </c>
      <c r="G14" s="33">
        <v>1</v>
      </c>
      <c r="H14" s="24" t="s">
        <v>48</v>
      </c>
      <c r="I14" s="24" t="s">
        <v>46</v>
      </c>
      <c r="J14" s="8"/>
      <c r="L14" s="2"/>
    </row>
    <row r="15" customFormat="1" ht="98" customHeight="1" spans="1:12">
      <c r="A15" s="19">
        <v>2.2</v>
      </c>
      <c r="B15" s="32" t="s">
        <v>49</v>
      </c>
      <c r="C15" s="42" t="s">
        <v>50</v>
      </c>
      <c r="D15" s="43" t="s">
        <v>51</v>
      </c>
      <c r="E15" s="41" t="s">
        <v>21</v>
      </c>
      <c r="F15" s="41" t="s">
        <v>22</v>
      </c>
      <c r="G15" s="33">
        <v>1</v>
      </c>
      <c r="H15" s="24" t="s">
        <v>36</v>
      </c>
      <c r="I15" s="24" t="s">
        <v>52</v>
      </c>
      <c r="J15" s="8" t="str">
        <f>_xlfn.DISPIMG("ID_7F471BADAEAD4B56973A70DA53B47F5A",1)</f>
        <v>=DISPIMG("ID_7F471BADAEAD4B56973A70DA53B47F5A",1)</v>
      </c>
      <c r="L15" s="2"/>
    </row>
    <row r="16" customFormat="1" ht="98" customHeight="1" spans="1:12">
      <c r="A16" s="19"/>
      <c r="B16" s="32"/>
      <c r="C16" s="42" t="s">
        <v>53</v>
      </c>
      <c r="D16" s="43"/>
      <c r="E16" s="41" t="s">
        <v>21</v>
      </c>
      <c r="F16" s="41" t="s">
        <v>22</v>
      </c>
      <c r="G16" s="33">
        <v>1</v>
      </c>
      <c r="H16" s="24" t="s">
        <v>36</v>
      </c>
      <c r="I16" s="24" t="s">
        <v>54</v>
      </c>
      <c r="J16" s="8" t="str">
        <f>_xlfn.DISPIMG("ID_85507680EA094A28A404CFC021659DC3",1)</f>
        <v>=DISPIMG("ID_85507680EA094A28A404CFC021659DC3",1)</v>
      </c>
      <c r="L16" s="2"/>
    </row>
    <row r="17" customFormat="1" ht="98" customHeight="1" spans="1:12">
      <c r="A17" s="19">
        <v>2.3</v>
      </c>
      <c r="B17" s="44" t="s">
        <v>55</v>
      </c>
      <c r="C17" s="26" t="s">
        <v>56</v>
      </c>
      <c r="D17" s="45" t="s">
        <v>57</v>
      </c>
      <c r="E17" s="46" t="s">
        <v>21</v>
      </c>
      <c r="F17" s="41" t="s">
        <v>22</v>
      </c>
      <c r="G17" s="33">
        <v>1</v>
      </c>
      <c r="H17" s="24" t="s">
        <v>36</v>
      </c>
      <c r="I17" s="24" t="s">
        <v>58</v>
      </c>
      <c r="J17" s="8" t="str">
        <f>_xlfn.DISPIMG("ID_D4D0A9FE77BA42B49AC7185FB1C8AED9",1)</f>
        <v>=DISPIMG("ID_D4D0A9FE77BA42B49AC7185FB1C8AED9",1)</v>
      </c>
      <c r="L17" s="2"/>
    </row>
    <row r="18" s="1" customFormat="1" ht="118" customHeight="1" spans="1:10">
      <c r="A18" s="19">
        <v>2.4</v>
      </c>
      <c r="B18" s="47" t="s">
        <v>59</v>
      </c>
      <c r="C18" s="19" t="s">
        <v>60</v>
      </c>
      <c r="D18" s="20" t="s">
        <v>61</v>
      </c>
      <c r="E18" s="21" t="s">
        <v>42</v>
      </c>
      <c r="F18" s="22" t="s">
        <v>15</v>
      </c>
      <c r="G18" s="23">
        <v>1</v>
      </c>
      <c r="H18" s="24" t="s">
        <v>36</v>
      </c>
      <c r="I18" s="24" t="s">
        <v>62</v>
      </c>
      <c r="J18" s="61" t="str">
        <f>_xlfn.DISPIMG("ID_CF738E7AFF5A4D088843AD83CFC0107C",1)</f>
        <v>=DISPIMG("ID_CF738E7AFF5A4D088843AD83CFC0107C",1)</v>
      </c>
    </row>
    <row r="19" s="2" customFormat="1" ht="80" customHeight="1" spans="1:10">
      <c r="A19" s="19">
        <v>2.5</v>
      </c>
      <c r="B19" s="19" t="s">
        <v>63</v>
      </c>
      <c r="C19" s="48" t="s">
        <v>64</v>
      </c>
      <c r="D19" s="20" t="s">
        <v>65</v>
      </c>
      <c r="E19" s="41" t="s">
        <v>42</v>
      </c>
      <c r="F19" s="22" t="s">
        <v>15</v>
      </c>
      <c r="G19" s="33">
        <v>1</v>
      </c>
      <c r="H19" s="24" t="s">
        <v>36</v>
      </c>
      <c r="I19" s="62" t="s">
        <v>66</v>
      </c>
      <c r="J19" s="63" t="str">
        <f>_xlfn.DISPIMG("ID_8706831A8B5F454A843CA65A794C4DC5",1)</f>
        <v>=DISPIMG("ID_8706831A8B5F454A843CA65A794C4DC5",1)</v>
      </c>
    </row>
    <row r="20" s="2" customFormat="1" ht="80" customHeight="1" spans="1:10">
      <c r="A20" s="19"/>
      <c r="B20" s="19"/>
      <c r="C20" s="48" t="s">
        <v>67</v>
      </c>
      <c r="D20" s="20" t="s">
        <v>65</v>
      </c>
      <c r="E20" s="41" t="s">
        <v>42</v>
      </c>
      <c r="F20" s="22" t="s">
        <v>15</v>
      </c>
      <c r="G20" s="33">
        <v>1</v>
      </c>
      <c r="H20" s="24" t="s">
        <v>36</v>
      </c>
      <c r="I20" s="64"/>
      <c r="J20" s="63" t="str">
        <f>_xlfn.DISPIMG("ID_B09AEA75F8E8418BA85F667280BA07C2",1)</f>
        <v>=DISPIMG("ID_B09AEA75F8E8418BA85F667280BA07C2",1)</v>
      </c>
    </row>
    <row r="21" s="2" customFormat="1" ht="80" customHeight="1" spans="1:10">
      <c r="A21" s="19"/>
      <c r="B21" s="19"/>
      <c r="C21" s="48" t="s">
        <v>68</v>
      </c>
      <c r="D21" s="20" t="s">
        <v>65</v>
      </c>
      <c r="E21" s="41" t="s">
        <v>42</v>
      </c>
      <c r="F21" s="22" t="s">
        <v>15</v>
      </c>
      <c r="G21" s="33">
        <v>1</v>
      </c>
      <c r="H21" s="24" t="s">
        <v>36</v>
      </c>
      <c r="I21" s="50"/>
      <c r="J21" s="63" t="str">
        <f>_xlfn.DISPIMG("ID_F9901587D1DF4A9A880FCF4B06E52226",1)</f>
        <v>=DISPIMG("ID_F9901587D1DF4A9A880FCF4B06E52226",1)</v>
      </c>
    </row>
    <row r="22" customFormat="1" ht="25" customHeight="1" spans="1:12">
      <c r="A22" s="15">
        <v>3</v>
      </c>
      <c r="B22" s="15" t="s">
        <v>69</v>
      </c>
      <c r="C22" s="15"/>
      <c r="D22" s="36"/>
      <c r="E22" s="36"/>
      <c r="F22" s="36"/>
      <c r="G22" s="36"/>
      <c r="H22" s="37"/>
      <c r="I22" s="60"/>
      <c r="J22" s="8"/>
      <c r="L22" s="2"/>
    </row>
    <row r="23" s="2" customFormat="1" ht="122" customHeight="1" spans="1:10">
      <c r="A23" s="19">
        <v>3.1</v>
      </c>
      <c r="B23" s="49" t="s">
        <v>70</v>
      </c>
      <c r="C23" s="49" t="s">
        <v>71</v>
      </c>
      <c r="D23" s="40" t="s">
        <v>72</v>
      </c>
      <c r="E23" s="41" t="s">
        <v>14</v>
      </c>
      <c r="F23" s="41" t="s">
        <v>15</v>
      </c>
      <c r="G23" s="33">
        <v>1</v>
      </c>
      <c r="H23" s="50" t="s">
        <v>73</v>
      </c>
      <c r="I23" s="50" t="s">
        <v>74</v>
      </c>
      <c r="J23" s="63"/>
    </row>
    <row r="24" s="1" customFormat="1" ht="80" customHeight="1" spans="1:10">
      <c r="A24" s="19">
        <v>3.2</v>
      </c>
      <c r="B24" s="47" t="s">
        <v>75</v>
      </c>
      <c r="C24" s="19" t="s">
        <v>76</v>
      </c>
      <c r="D24" s="20" t="s">
        <v>65</v>
      </c>
      <c r="E24" s="21" t="s">
        <v>42</v>
      </c>
      <c r="F24" s="22" t="s">
        <v>15</v>
      </c>
      <c r="G24" s="23">
        <v>1</v>
      </c>
      <c r="H24" s="24" t="s">
        <v>36</v>
      </c>
      <c r="I24" s="24" t="s">
        <v>77</v>
      </c>
      <c r="J24" s="61" t="str">
        <f>_xlfn.DISPIMG("ID_203893B8746A48EBA0F15E31C9617D44",1)</f>
        <v>=DISPIMG("ID_203893B8746A48EBA0F15E31C9617D44",1)</v>
      </c>
    </row>
    <row r="25" customFormat="1" ht="80" customHeight="1" spans="1:12">
      <c r="A25" s="19">
        <v>3.3</v>
      </c>
      <c r="B25" s="51" t="s">
        <v>78</v>
      </c>
      <c r="C25" s="41" t="s">
        <v>79</v>
      </c>
      <c r="D25" s="31" t="s">
        <v>80</v>
      </c>
      <c r="E25" s="32" t="s">
        <v>21</v>
      </c>
      <c r="F25" s="32" t="s">
        <v>22</v>
      </c>
      <c r="G25" s="33">
        <v>1</v>
      </c>
      <c r="H25" s="24" t="s">
        <v>36</v>
      </c>
      <c r="I25" s="62" t="s">
        <v>81</v>
      </c>
      <c r="J25" s="8" t="str">
        <f>_xlfn.DISPIMG("ID_0EDD6E8BDACB4D32AE95A3A71E3BD762",1)</f>
        <v>=DISPIMG("ID_0EDD6E8BDACB4D32AE95A3A71E3BD762",1)</v>
      </c>
      <c r="L25" s="2"/>
    </row>
    <row r="26" s="2" customFormat="1" ht="80" customHeight="1" spans="1:10">
      <c r="A26" s="19">
        <v>3.4</v>
      </c>
      <c r="B26" s="47" t="s">
        <v>82</v>
      </c>
      <c r="C26" s="49" t="s">
        <v>83</v>
      </c>
      <c r="D26" s="20" t="s">
        <v>84</v>
      </c>
      <c r="E26" s="21" t="s">
        <v>42</v>
      </c>
      <c r="F26" s="22" t="s">
        <v>15</v>
      </c>
      <c r="G26" s="23">
        <v>1</v>
      </c>
      <c r="H26" s="24" t="s">
        <v>36</v>
      </c>
      <c r="I26" s="50"/>
      <c r="J26" s="63" t="str">
        <f>_xlfn.DISPIMG("ID_D09E293FEBAF418C98F7B0EB1CB883F2",1)</f>
        <v>=DISPIMG("ID_D09E293FEBAF418C98F7B0EB1CB883F2",1)</v>
      </c>
    </row>
    <row r="27" s="2" customFormat="1" ht="80" customHeight="1" spans="1:10">
      <c r="A27" s="19">
        <v>3.5</v>
      </c>
      <c r="B27" s="44" t="s">
        <v>49</v>
      </c>
      <c r="C27" s="26" t="s">
        <v>40</v>
      </c>
      <c r="D27" s="40" t="s">
        <v>85</v>
      </c>
      <c r="E27" s="41" t="s">
        <v>21</v>
      </c>
      <c r="F27" s="22" t="s">
        <v>15</v>
      </c>
      <c r="G27" s="33">
        <v>1</v>
      </c>
      <c r="H27" s="24" t="s">
        <v>36</v>
      </c>
      <c r="I27" s="50" t="s">
        <v>86</v>
      </c>
      <c r="J27" s="63" t="str">
        <f>_xlfn.DISPIMG("ID_40DC503A68424057981484CE0E59D9B7",1)</f>
        <v>=DISPIMG("ID_40DC503A68424057981484CE0E59D9B7",1)</v>
      </c>
    </row>
    <row r="28" s="2" customFormat="1" ht="80" customHeight="1" spans="1:10">
      <c r="A28" s="19">
        <v>3.6</v>
      </c>
      <c r="B28" s="30" t="s">
        <v>29</v>
      </c>
      <c r="C28" s="49" t="s">
        <v>87</v>
      </c>
      <c r="D28" s="31" t="s">
        <v>88</v>
      </c>
      <c r="E28" s="32" t="s">
        <v>32</v>
      </c>
      <c r="F28" s="32" t="s">
        <v>22</v>
      </c>
      <c r="G28" s="33">
        <v>1</v>
      </c>
      <c r="H28" s="24" t="s">
        <v>36</v>
      </c>
      <c r="I28" s="50" t="s">
        <v>89</v>
      </c>
      <c r="J28" s="63" t="str">
        <f>_xlfn.DISPIMG("ID_8F63FAE7A04F4233B1E474816D1F4801",1)</f>
        <v>=DISPIMG("ID_8F63FAE7A04F4233B1E474816D1F4801",1)</v>
      </c>
    </row>
    <row r="29" customFormat="1" ht="25" customHeight="1" spans="1:12">
      <c r="A29" s="15">
        <v>4</v>
      </c>
      <c r="B29" s="15" t="s">
        <v>90</v>
      </c>
      <c r="C29" s="15"/>
      <c r="D29" s="36"/>
      <c r="E29" s="36"/>
      <c r="F29" s="36"/>
      <c r="G29" s="36"/>
      <c r="H29" s="37"/>
      <c r="I29" s="60"/>
      <c r="J29" s="8"/>
      <c r="L29" s="2"/>
    </row>
    <row r="30" s="2" customFormat="1" ht="80" customHeight="1" spans="1:12">
      <c r="A30" s="19">
        <v>4.1</v>
      </c>
      <c r="B30" s="30" t="s">
        <v>29</v>
      </c>
      <c r="C30" s="49" t="s">
        <v>87</v>
      </c>
      <c r="D30" s="31" t="s">
        <v>88</v>
      </c>
      <c r="E30" s="32" t="s">
        <v>32</v>
      </c>
      <c r="F30" s="32" t="s">
        <v>22</v>
      </c>
      <c r="G30" s="33">
        <v>1</v>
      </c>
      <c r="H30" s="24" t="s">
        <v>36</v>
      </c>
      <c r="I30" s="50" t="s">
        <v>91</v>
      </c>
      <c r="J30" s="63" t="str">
        <f>_xlfn.DISPIMG("ID_0B64329ADC484E919A3AB31F4D3091D6",1)</f>
        <v>=DISPIMG("ID_0B64329ADC484E919A3AB31F4D3091D6",1)</v>
      </c>
      <c r="L30" s="65"/>
    </row>
    <row r="31" s="2" customFormat="1" ht="107" customHeight="1" spans="1:10">
      <c r="A31" s="19">
        <v>4.2</v>
      </c>
      <c r="B31" s="27" t="s">
        <v>92</v>
      </c>
      <c r="C31" s="49" t="s">
        <v>93</v>
      </c>
      <c r="D31" s="52" t="s">
        <v>94</v>
      </c>
      <c r="E31" s="46" t="s">
        <v>21</v>
      </c>
      <c r="F31" s="53" t="s">
        <v>15</v>
      </c>
      <c r="G31" s="54">
        <v>1</v>
      </c>
      <c r="H31" s="50" t="s">
        <v>36</v>
      </c>
      <c r="I31" s="50" t="s">
        <v>95</v>
      </c>
      <c r="J31" s="63" t="str">
        <f>_xlfn.DISPIMG("ID_274E2BC239F046A9A3DF3CF559782C6D",1)</f>
        <v>=DISPIMG("ID_274E2BC239F046A9A3DF3CF559782C6D",1)</v>
      </c>
    </row>
    <row r="32" s="2" customFormat="1" ht="80" customHeight="1" spans="1:10">
      <c r="A32" s="19">
        <v>4.3</v>
      </c>
      <c r="B32" s="44" t="s">
        <v>96</v>
      </c>
      <c r="C32" s="26" t="s">
        <v>97</v>
      </c>
      <c r="D32" s="40" t="s">
        <v>98</v>
      </c>
      <c r="E32" s="41" t="s">
        <v>14</v>
      </c>
      <c r="F32" s="41" t="s">
        <v>15</v>
      </c>
      <c r="G32" s="33">
        <v>1</v>
      </c>
      <c r="H32" s="50" t="s">
        <v>99</v>
      </c>
      <c r="I32" s="24" t="s">
        <v>100</v>
      </c>
      <c r="J32" s="63" t="str">
        <f>_xlfn.DISPIMG("ID_71C3E68F282647F3ABF9876E0FB38D22",1)</f>
        <v>=DISPIMG("ID_71C3E68F282647F3ABF9876E0FB38D22",1)</v>
      </c>
    </row>
    <row r="33" s="2" customFormat="1" ht="80" customHeight="1" spans="1:10">
      <c r="A33" s="19">
        <v>4.4</v>
      </c>
      <c r="B33" s="44" t="s">
        <v>39</v>
      </c>
      <c r="C33" s="26" t="s">
        <v>40</v>
      </c>
      <c r="D33" s="40" t="s">
        <v>101</v>
      </c>
      <c r="E33" s="41" t="s">
        <v>42</v>
      </c>
      <c r="F33" s="41" t="s">
        <v>43</v>
      </c>
      <c r="G33" s="33">
        <v>1</v>
      </c>
      <c r="H33" s="50" t="s">
        <v>36</v>
      </c>
      <c r="I33" s="24" t="s">
        <v>102</v>
      </c>
      <c r="J33" s="63" t="str">
        <f>_xlfn.DISPIMG("ID_58810973004B4BF698BD44B378F7ACB1",1)</f>
        <v>=DISPIMG("ID_58810973004B4BF698BD44B378F7ACB1",1)</v>
      </c>
    </row>
    <row r="34" s="2" customFormat="1" ht="80" customHeight="1" spans="1:10">
      <c r="A34" s="19">
        <v>4.5</v>
      </c>
      <c r="B34" s="44" t="s">
        <v>49</v>
      </c>
      <c r="C34" s="26" t="s">
        <v>40</v>
      </c>
      <c r="D34" s="40" t="s">
        <v>103</v>
      </c>
      <c r="E34" s="41" t="s">
        <v>21</v>
      </c>
      <c r="F34" s="41" t="s">
        <v>22</v>
      </c>
      <c r="G34" s="33">
        <v>1</v>
      </c>
      <c r="H34" s="50" t="s">
        <v>36</v>
      </c>
      <c r="I34" s="24" t="s">
        <v>104</v>
      </c>
      <c r="J34" s="63" t="str">
        <f>_xlfn.DISPIMG("ID_933AECAA23DB497584275CF59C746169",1)</f>
        <v>=DISPIMG("ID_933AECAA23DB497584275CF59C746169",1)</v>
      </c>
    </row>
    <row r="35" spans="8:8">
      <c r="H35" s="55"/>
    </row>
    <row r="36" spans="8:8">
      <c r="H36" s="55"/>
    </row>
  </sheetData>
  <autoFilter ref="A3:N34">
    <extLst/>
  </autoFilter>
  <mergeCells count="13">
    <mergeCell ref="A1:I1"/>
    <mergeCell ref="A2:I2"/>
    <mergeCell ref="A6:A8"/>
    <mergeCell ref="A13:A14"/>
    <mergeCell ref="A15:A16"/>
    <mergeCell ref="A19:A21"/>
    <mergeCell ref="B13:B14"/>
    <mergeCell ref="B15:B16"/>
    <mergeCell ref="B19:B21"/>
    <mergeCell ref="D15:D16"/>
    <mergeCell ref="I6:I10"/>
    <mergeCell ref="I19:I21"/>
    <mergeCell ref="I25:I26"/>
  </mergeCells>
  <pageMargins left="0.751388888888889" right="0.751388888888889" top="1" bottom="1" header="0.5" footer="0.5"/>
  <pageSetup paperSize="9" scale="64" fitToHeight="0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附件1.改造清单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洪嘉辉</dc:creator>
  <cp:lastModifiedBy>洪嘉辉</cp:lastModifiedBy>
  <dcterms:created xsi:type="dcterms:W3CDTF">2025-12-23T08:18:32Z</dcterms:created>
  <dcterms:modified xsi:type="dcterms:W3CDTF">2025-12-23T08:18:53Z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0D46E3918AFE40AD880425866A7E5638</vt:lpwstr>
  </property>
  <property fmtid="{D5CDD505-2E9C-101B-9397-08002B2CF9AE}" pid="3" name="KSOProductBuildVer">
    <vt:lpwstr>2052-11.8.2.12085</vt:lpwstr>
  </property>
</Properties>
</file>