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四楼餐厅改造物资" sheetId="1" r:id="rId1"/>
  </sheets>
  <definedNames>
    <definedName name="_xlnm._FilterDatabase" localSheetId="0" hidden="1">四楼餐厅改造物资!$A$2:$H$47</definedName>
    <definedName name="_xlnm.Print_Titles" localSheetId="0">四楼餐厅改造物资!$1:$2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19" name="ID_68A2D8417A6C4D4C8D722F036D7179C1" descr="856b5f7f4960665135a890a03551231f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21243925"/>
          <a:ext cx="7632700" cy="7597775"/>
        </a:xfrm>
        <a:prstGeom prst="rect">
          <a:avLst/>
        </a:prstGeom>
      </xdr:spPr>
    </xdr:pic>
  </etc:cellImage>
  <etc:cellImage>
    <xdr:pic>
      <xdr:nvPicPr>
        <xdr:cNvPr id="18" name="ID_3329BB90F2924126AED43E4A2C4279A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3382625" y="19304000"/>
          <a:ext cx="6305550" cy="58293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5" name="ID_438D7B17D34748A0B2A60A78B4F91F30" descr="1dc6d778a96e81a29369d20694b1e75c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3392150" y="18348325"/>
          <a:ext cx="7632700" cy="7597775"/>
        </a:xfrm>
        <a:prstGeom prst="rect">
          <a:avLst/>
        </a:prstGeom>
      </xdr:spPr>
    </xdr:pic>
  </etc:cellImage>
  <etc:cellImage>
    <xdr:pic>
      <xdr:nvPicPr>
        <xdr:cNvPr id="13" name="ID_C0951171EF5841EB92257BC838EA9F9D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622540" y="12573000"/>
          <a:ext cx="6753225" cy="57721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0" name="ID_B9AE332154D34CA68740AC172ACBC1D3" descr="43df344fbda717a03dde48fd4c13d400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924300" y="7207250"/>
          <a:ext cx="4552315" cy="10086975"/>
        </a:xfrm>
        <a:prstGeom prst="rect">
          <a:avLst/>
        </a:prstGeom>
      </xdr:spPr>
    </xdr:pic>
  </etc:cellImage>
  <etc:cellImage>
    <xdr:pic>
      <xdr:nvPicPr>
        <xdr:cNvPr id="9" name="ID_22BACA644419404B8C144523073ABC4A" descr="ebb076d896970045e7c461359406618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924300" y="7943850"/>
          <a:ext cx="4552315" cy="10083800"/>
        </a:xfrm>
        <a:prstGeom prst="rect">
          <a:avLst/>
        </a:prstGeom>
      </xdr:spPr>
    </xdr:pic>
  </etc:cellImage>
  <etc:cellImage>
    <xdr:pic>
      <xdr:nvPicPr>
        <xdr:cNvPr id="7" name="ID_F1883A03DC9449C8895783AA9EE60FF9" descr="657f10a1d5efa87413a7f74182709da4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3924300" y="8680450"/>
          <a:ext cx="4552315" cy="10080625"/>
        </a:xfrm>
        <a:prstGeom prst="rect">
          <a:avLst/>
        </a:prstGeom>
      </xdr:spPr>
    </xdr:pic>
  </etc:cellImage>
  <etc:cellImage>
    <xdr:pic>
      <xdr:nvPicPr>
        <xdr:cNvPr id="8" name="ID_505BA1AA24924D2DBD4859BBFAAD7B5A" descr="b234c1069a026c529355333070e9413c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3924300" y="9417050"/>
          <a:ext cx="4552315" cy="10077450"/>
        </a:xfrm>
        <a:prstGeom prst="rect">
          <a:avLst/>
        </a:prstGeom>
      </xdr:spPr>
    </xdr:pic>
  </etc:cellImage>
  <etc:cellImage>
    <xdr:pic>
      <xdr:nvPicPr>
        <xdr:cNvPr id="4" name="ID_F6223204B3874AC4BCD05F3964250AE2" descr="71f06601602d91b63e10761bd78d2def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3924300" y="10153650"/>
          <a:ext cx="4552315" cy="10074275"/>
        </a:xfrm>
        <a:prstGeom prst="rect">
          <a:avLst/>
        </a:prstGeom>
      </xdr:spPr>
    </xdr:pic>
  </etc:cellImage>
  <etc:cellImage>
    <xdr:pic>
      <xdr:nvPicPr>
        <xdr:cNvPr id="5" name="ID_65F91BF17EAE43A8B845945DB1DB83B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7622540" y="9779000"/>
          <a:ext cx="6562725" cy="59245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4" name="ID_6EE24789AD5D4F03976DF53B179C6644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7622540" y="10477500"/>
          <a:ext cx="6286500" cy="43529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1" name="ID_C65E8289FCCF4B8FAE6F83B742B1A347" descr="aa59ab29b0149d54952ea56beef687bf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7630795" y="11177270"/>
          <a:ext cx="9998075" cy="10147300"/>
        </a:xfrm>
        <a:prstGeom prst="rect">
          <a:avLst/>
        </a:prstGeom>
      </xdr:spPr>
    </xdr:pic>
  </etc:cellImage>
  <etc:cellImage>
    <xdr:pic>
      <xdr:nvPicPr>
        <xdr:cNvPr id="12" name="ID_494AF2CB236743369353AACE9D20E58B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7622540" y="11874500"/>
          <a:ext cx="5591175" cy="49815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63E756F6401140FFAF3E816C3366C06B" descr="df921b182bd7305e068c9c6af278c89d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3924300" y="10890250"/>
          <a:ext cx="4552315" cy="10071100"/>
        </a:xfrm>
        <a:prstGeom prst="rect">
          <a:avLst/>
        </a:prstGeom>
      </xdr:spPr>
    </xdr:pic>
  </etc:cellImage>
  <etc:cellImage>
    <xdr:pic>
      <xdr:nvPicPr>
        <xdr:cNvPr id="23" name="ID_E3DAA08A41C94CA3AEDFC407605DA52D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9747250" y="11685905"/>
          <a:ext cx="1410335" cy="117030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5" name="ID_33612FD494484400A40F9AC199B81105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9787890" y="13016230"/>
          <a:ext cx="1273810" cy="96901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6" name="ID_53359DFC051B4307AC9D96991D2D468E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9668510" y="17338675"/>
          <a:ext cx="1492250" cy="10807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9" name="ID_CD8C01ABA11447B8BA86075AAC55D64C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8105775" y="13195300"/>
          <a:ext cx="595630" cy="7207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1" name="ID_488FC9CCAD024F31BA03DE9D8A1E72A3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8058150" y="14592300"/>
          <a:ext cx="551180" cy="62166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3" name="ID_4089CFD7303C44DE9CC0D4B9835124D7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8058150" y="15290800"/>
          <a:ext cx="696595" cy="7124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4" name="ID_CFC904C442DA4229AA11F1470D9AD7E4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8114665" y="16030575"/>
          <a:ext cx="546735" cy="6445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6" name="ID_486539EFCB8141E0BCDAB29803795263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8058150" y="4191000"/>
          <a:ext cx="822960" cy="6254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7" name="ID_A599993C64C74A008B91B0A1AE155976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8162925" y="4940300"/>
          <a:ext cx="542925" cy="75819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8" name="ID_0A4BA6A832084E2B8866BCB3DB8D3A07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8058150" y="5768975"/>
          <a:ext cx="765810" cy="6635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9" name="ID_E633B8B36EE747EC82F589CC5F0986EC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8058150" y="6426200"/>
          <a:ext cx="699135" cy="69151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0" name="ID_4E7E34BC87BF43C98153556FA2251481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8058150" y="7124700"/>
          <a:ext cx="725170" cy="72009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5" name="ID_21D7217F39D44FAC9D4176105960525B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7800340" y="6286500"/>
          <a:ext cx="695325" cy="72834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7" name="ID_7C00C892846F429CA8B98560088E8842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7801610" y="7683500"/>
          <a:ext cx="682625" cy="69024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8" name="ID_7E9680499BFF46B3A874F4FE2974A325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7716520" y="13288645"/>
          <a:ext cx="996950" cy="90741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1" name="ID_83A02C61F38B411B86690ED12DA5677D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8295005" y="23482300"/>
          <a:ext cx="974090" cy="6616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2" name="ID_0BD02B71274C4A06A7B0DF7B37062976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8183245" y="29064585"/>
          <a:ext cx="1217930" cy="69786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3" name="ID_852D260EB7A140E1A1E7C64DE8FCC9C1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8041640" y="29065220"/>
          <a:ext cx="1388110" cy="59309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4" name="ID_868DACEACE814057B1C2723CC3FDB2D3" descr="389096f8a95fad71b449d2f5d5e8e42a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8010525" y="29717365"/>
          <a:ext cx="1400175" cy="721360"/>
        </a:xfrm>
        <a:prstGeom prst="rect">
          <a:avLst/>
        </a:prstGeom>
      </xdr:spPr>
    </xdr:pic>
  </etc:cellImage>
  <etc:cellImage>
    <xdr:pic>
      <xdr:nvPicPr>
        <xdr:cNvPr id="57" name="ID_03B0D6D89E47427D8396BCEA588204F5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7990205" y="32038925"/>
          <a:ext cx="1506220" cy="6953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3" name="ID_078AED05F2E6401A93665859ABB86FBE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8100695" y="1423035"/>
          <a:ext cx="1201420" cy="92011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4" name="ID_623C3ABFC034484F934AC420C343461D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8147685" y="3147695"/>
          <a:ext cx="1110615" cy="67183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5" name="ID_6F93FCDC675C454D91EB13C51A99B5B6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8068945" y="2545715"/>
          <a:ext cx="1198880" cy="106489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6" name="ID_FE627AEC42FE48D3923D16303257D442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8190865" y="28378785"/>
          <a:ext cx="1238885" cy="65024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7" name="ID_6162E1BBA6774063BB0F5ADD54183260" descr="b611c863772b7449a1e5e87de023a1a6_compress"/>
        <xdr:cNvPicPr/>
      </xdr:nvPicPr>
      <xdr:blipFill>
        <a:blip r:embed="rId39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32" name="ID_E6E862790CF14AD5888D8D358AE660EF" descr="2026.04.15_15.44.43"/>
        <xdr:cNvPicPr/>
      </xdr:nvPicPr>
      <xdr:blipFill>
        <a:blip r:embed="rId40"/>
        <a:stretch>
          <a:fillRect/>
        </a:stretch>
      </xdr:blipFill>
      <xdr:spPr>
        <a:xfrm>
          <a:off x="0" y="0"/>
          <a:ext cx="4499610" cy="10058400"/>
        </a:xfrm>
        <a:prstGeom prst="rect">
          <a:avLst/>
        </a:prstGeom>
      </xdr:spPr>
    </xdr:pic>
  </etc:cellImage>
  <etc:cellImage>
    <xdr:pic>
      <xdr:nvPicPr>
        <xdr:cNvPr id="55" name="ID_283D9A40AC0148C8B8374BAD60D3D79A" descr="47c48580a6dab6867e88eb4260aef639_origin"/>
        <xdr:cNvPicPr/>
      </xdr:nvPicPr>
      <xdr:blipFill>
        <a:blip r:embed="rId41"/>
        <a:stretch>
          <a:fillRect/>
        </a:stretch>
      </xdr:blipFill>
      <xdr:spPr>
        <a:xfrm>
          <a:off x="0" y="0"/>
          <a:ext cx="4499610" cy="10058400"/>
        </a:xfrm>
        <a:prstGeom prst="rect">
          <a:avLst/>
        </a:prstGeom>
      </xdr:spPr>
    </xdr:pic>
  </etc:cellImage>
  <etc:cellImage>
    <xdr:pic>
      <xdr:nvPicPr>
        <xdr:cNvPr id="68" name="ID_260FE1CB37DF416FB543BFABCBC6DD8A" descr="d1187bc3d341b2d5f4f8530cfd64aae6_origin"/>
        <xdr:cNvPicPr/>
      </xdr:nvPicPr>
      <xdr:blipFill>
        <a:blip r:embed="rId42"/>
        <a:stretch>
          <a:fillRect/>
        </a:stretch>
      </xdr:blipFill>
      <xdr:spPr>
        <a:xfrm>
          <a:off x="0" y="0"/>
          <a:ext cx="4499610" cy="10058400"/>
        </a:xfrm>
        <a:prstGeom prst="rect">
          <a:avLst/>
        </a:prstGeom>
      </xdr:spPr>
    </xdr:pic>
  </etc:cellImage>
  <etc:cellImage>
    <xdr:pic>
      <xdr:nvPicPr>
        <xdr:cNvPr id="69" name="ID_E42907A7812040E08685D6896D563AE7" descr="d2067d6a9bac32d3a4b0dc492824b1d7_origin"/>
        <xdr:cNvPicPr/>
      </xdr:nvPicPr>
      <xdr:blipFill>
        <a:blip r:embed="rId43"/>
        <a:stretch>
          <a:fillRect/>
        </a:stretch>
      </xdr:blipFill>
      <xdr:spPr>
        <a:xfrm>
          <a:off x="0" y="0"/>
          <a:ext cx="4499610" cy="10058400"/>
        </a:xfrm>
        <a:prstGeom prst="rect">
          <a:avLst/>
        </a:prstGeom>
      </xdr:spPr>
    </xdr:pic>
  </etc:cellImage>
  <etc:cellImage>
    <xdr:pic>
      <xdr:nvPicPr>
        <xdr:cNvPr id="70" name="ID_2EDF5DAE683F4080ACFFC296E16946A9" descr="f1a56a8573886e56dee45da6b5e53f0b_compress"/>
        <xdr:cNvPicPr/>
      </xdr:nvPicPr>
      <xdr:blipFill>
        <a:blip r:embed="rId44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71" name="ID_C79EEDD7DBD544DE8862594353CF7275" descr="b00d5d5576facae0a26256854086f34b_compress"/>
        <xdr:cNvPicPr/>
      </xdr:nvPicPr>
      <xdr:blipFill>
        <a:blip r:embed="rId45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72" name="ID_E0C58E144D6640B5BB03C3DC33477314" descr="4d35823eeb2b517805026e268c6f255a_compress"/>
        <xdr:cNvPicPr/>
      </xdr:nvPicPr>
      <xdr:blipFill>
        <a:blip r:embed="rId46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79" name="ID_C1CEECD32E0644F3B3BF64CC1CEF010F" descr="471d6ed1a57c19592b41ecb6c1a71eb7_origin"/>
        <xdr:cNvPicPr/>
      </xdr:nvPicPr>
      <xdr:blipFill>
        <a:blip r:embed="rId47"/>
        <a:stretch>
          <a:fillRect/>
        </a:stretch>
      </xdr:blipFill>
      <xdr:spPr>
        <a:xfrm>
          <a:off x="0" y="0"/>
          <a:ext cx="4499610" cy="10058400"/>
        </a:xfrm>
        <a:prstGeom prst="rect">
          <a:avLst/>
        </a:prstGeom>
      </xdr:spPr>
    </xdr:pic>
  </etc:cellImage>
  <etc:cellImage>
    <xdr:pic>
      <xdr:nvPicPr>
        <xdr:cNvPr id="81" name="ID_2C60C2F4B6D74B7DAA17F74686D51EE4" descr="1ab119900d2033fff24e04931749e230_origin"/>
        <xdr:cNvPicPr/>
      </xdr:nvPicPr>
      <xdr:blipFill>
        <a:blip r:embed="rId48"/>
        <a:stretch>
          <a:fillRect/>
        </a:stretch>
      </xdr:blipFill>
      <xdr:spPr>
        <a:xfrm>
          <a:off x="0" y="0"/>
          <a:ext cx="4499610" cy="10058400"/>
        </a:xfrm>
        <a:prstGeom prst="rect">
          <a:avLst/>
        </a:prstGeom>
      </xdr:spPr>
    </xdr:pic>
  </etc:cellImage>
  <etc:cellImage>
    <xdr:pic>
      <xdr:nvPicPr>
        <xdr:cNvPr id="82" name="ID_E959EFF70BDB4A079AF9AEB842236384" descr="de126dd4749a51054ce915730082258f_origin"/>
        <xdr:cNvPicPr/>
      </xdr:nvPicPr>
      <xdr:blipFill>
        <a:blip r:embed="rId49"/>
        <a:stretch>
          <a:fillRect/>
        </a:stretch>
      </xdr:blipFill>
      <xdr:spPr>
        <a:xfrm>
          <a:off x="0" y="0"/>
          <a:ext cx="4499610" cy="10058400"/>
        </a:xfrm>
        <a:prstGeom prst="rect">
          <a:avLst/>
        </a:prstGeom>
      </xdr:spPr>
    </xdr:pic>
  </etc:cellImage>
  <etc:cellImage>
    <xdr:pic>
      <xdr:nvPicPr>
        <xdr:cNvPr id="83" name="ID_CC8E2D69E19A4063BAC711A359611C8F" descr="88214bd39f46cb145e6220d35f8cb6ec_origin"/>
        <xdr:cNvPicPr/>
      </xdr:nvPicPr>
      <xdr:blipFill>
        <a:blip r:embed="rId50"/>
        <a:stretch>
          <a:fillRect/>
        </a:stretch>
      </xdr:blipFill>
      <xdr:spPr>
        <a:xfrm>
          <a:off x="0" y="0"/>
          <a:ext cx="4499610" cy="10058400"/>
        </a:xfrm>
        <a:prstGeom prst="rect">
          <a:avLst/>
        </a:prstGeom>
      </xdr:spPr>
    </xdr:pic>
  </etc:cellImage>
  <etc:cellImage>
    <xdr:pic>
      <xdr:nvPicPr>
        <xdr:cNvPr id="98" name="ID_316B733095604B7B800B41908FDF899B" descr="3b5ec10fe26c7425948101b675b83696_compress"/>
        <xdr:cNvPicPr/>
      </xdr:nvPicPr>
      <xdr:blipFill>
        <a:blip r:embed="rId51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99" name="ID_191B9E58D5794705B615DF6F47A3E0EE" descr="9ef9f1fdf60a485777562027909e085e_compress"/>
        <xdr:cNvPicPr/>
      </xdr:nvPicPr>
      <xdr:blipFill>
        <a:blip r:embed="rId52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02" name="ID_12414868A173490B9742301CEC689C81" descr="59057fe8594051f8bdf34a1e70b667a0_compress"/>
        <xdr:cNvPicPr/>
      </xdr:nvPicPr>
      <xdr:blipFill>
        <a:blip r:embed="rId53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04" name="ID_D417A6F209E0455A9793D8B4CF13B038" descr="be4f024423388890611d316010fadc9e_compress"/>
        <xdr:cNvPicPr/>
      </xdr:nvPicPr>
      <xdr:blipFill>
        <a:blip r:embed="rId54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05" name="ID_46819811F87E447B87DE2F3CC258C914" descr="c8f2d8103dbe2a281962d001cfb22b32_compress"/>
        <xdr:cNvPicPr/>
      </xdr:nvPicPr>
      <xdr:blipFill>
        <a:blip r:embed="rId55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07" name="ID_C1D959C66A0B4C16A870C9B12D58DF03" descr="fd1b773e5dabb7be45e30e7ba8489e0e_compress"/>
        <xdr:cNvPicPr/>
      </xdr:nvPicPr>
      <xdr:blipFill>
        <a:blip r:embed="rId56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08" name="ID_F64969A51CA9466299E826D874F45414" descr="2e7b5238d65ae856ebd1a7637db546c7_compress"/>
        <xdr:cNvPicPr/>
      </xdr:nvPicPr>
      <xdr:blipFill>
        <a:blip r:embed="rId57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09" name="ID_D46560E152CA43BFA796AF51CC21942E" descr="3ed80412ee2671af93f348cdd937d0f9_compress"/>
        <xdr:cNvPicPr/>
      </xdr:nvPicPr>
      <xdr:blipFill>
        <a:blip r:embed="rId58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12" name="ID_07E977C05D0F4CEA816C3D2345E1394B" descr="5925ab15c3cc59185dd074bcd9aa8030_compress"/>
        <xdr:cNvPicPr/>
      </xdr:nvPicPr>
      <xdr:blipFill>
        <a:blip r:embed="rId59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13" name="ID_B6A32EE528EB4882B07F93F9911C7363" descr="1acdeb3edbaee92821937a97fbc5f413_compress"/>
        <xdr:cNvPicPr/>
      </xdr:nvPicPr>
      <xdr:blipFill>
        <a:blip r:embed="rId60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14" name="ID_550BD4F07B8848C0902D408D580491D1" descr="bad1ad51ee54d9cad35a0a639aa1d304_compress"/>
        <xdr:cNvPicPr/>
      </xdr:nvPicPr>
      <xdr:blipFill>
        <a:blip r:embed="rId61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15" name="ID_63172951D0C3492D9F12040071E0DA0E" descr="7b45190406ed9ad9fddbbb02b0ac9eda_compress"/>
        <xdr:cNvPicPr/>
      </xdr:nvPicPr>
      <xdr:blipFill>
        <a:blip r:embed="rId62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17" name="ID_7ED34CDEAD3940BE9E6B7EE832F86DA2" descr="14f2dc4f19c3c3ee10074fa1dd2d4a0d_compress"/>
        <xdr:cNvPicPr/>
      </xdr:nvPicPr>
      <xdr:blipFill>
        <a:blip r:embed="rId63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38" name="ID_772603E0E87D4114B996E4FBF2DA83C7" descr="5733a7faa3c79035b9155f3d476a6987_compress"/>
        <xdr:cNvPicPr/>
      </xdr:nvPicPr>
      <xdr:blipFill>
        <a:blip r:embed="rId64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39" name="ID_D3ED17D31BC3491F814EA3CBB7E407C7" descr="aac9e44f0c70ec486effa9d21f290041_compress"/>
        <xdr:cNvPicPr/>
      </xdr:nvPicPr>
      <xdr:blipFill>
        <a:blip r:embed="rId65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40" name="ID_468A17517673472CAC8ACBE7B5224A3D" descr="cfd2793eaf1687188939aae77b471728_compress"/>
        <xdr:cNvPicPr/>
      </xdr:nvPicPr>
      <xdr:blipFill>
        <a:blip r:embed="rId66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41" name="ID_0B25483D5B96408EB4007E204B5295D8" descr="0bbd03d3fc15148491850bb35b84cfcf_compress"/>
        <xdr:cNvPicPr/>
      </xdr:nvPicPr>
      <xdr:blipFill>
        <a:blip r:embed="rId67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42" name="ID_BAC5CB7686564095B54DAFBAF2AC8F40" descr="e07fe5fa582f28664439c2a2f6cd6301_compress"/>
        <xdr:cNvPicPr/>
      </xdr:nvPicPr>
      <xdr:blipFill>
        <a:blip r:embed="rId68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43" name="ID_4BA8A2FF5EDC4F689CF3313A0D996B66" descr="5d945ad397494b1fdbf418a89d422b64_compress"/>
        <xdr:cNvPicPr/>
      </xdr:nvPicPr>
      <xdr:blipFill>
        <a:blip r:embed="rId69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44" name="ID_283ADCB8F7314FDF97480EB05A45FE8A" descr="e6367f92fd22878ec72bb151efbe243a_compress"/>
        <xdr:cNvPicPr/>
      </xdr:nvPicPr>
      <xdr:blipFill>
        <a:blip r:embed="rId70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45" name="ID_B0988A2B0D35432B8E2982E901B6D364" descr="f8e04c2fb90d69b3f8a6efbefceb1303_compress"/>
        <xdr:cNvPicPr/>
      </xdr:nvPicPr>
      <xdr:blipFill>
        <a:blip r:embed="rId71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48" name="ID_91F714578E15492889F65750E3B2B294" descr="557abb3d2cee71c716767720453e1b5c_compress"/>
        <xdr:cNvPicPr/>
      </xdr:nvPicPr>
      <xdr:blipFill>
        <a:blip r:embed="rId72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49" name="ID_D27FA42FC2BD4C83AB66E12939D9F8BD" descr="3bcef3e809ab00df3963c318d88837b4_compress"/>
        <xdr:cNvPicPr/>
      </xdr:nvPicPr>
      <xdr:blipFill>
        <a:blip r:embed="rId73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51" name="ID_FCE7904A20A34260B535FD9AFD7C9252" descr="a9ca8898bab53b6f7dc3ef5854a95689_compress"/>
        <xdr:cNvPicPr/>
      </xdr:nvPicPr>
      <xdr:blipFill>
        <a:blip r:embed="rId74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52" name="ID_6E423BD665824D15AED52C4F90884165" descr="d9748512bf24a7cd4ac1244381200a58_compress"/>
        <xdr:cNvPicPr/>
      </xdr:nvPicPr>
      <xdr:blipFill>
        <a:blip r:embed="rId75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54" name="ID_F14FD481CB664BEEA096066A8CC3C7B1" descr="27333a60043fc4bdacdf438f15bb4c6b_compress"/>
        <xdr:cNvPicPr/>
      </xdr:nvPicPr>
      <xdr:blipFill>
        <a:blip r:embed="rId76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155" name="ID_14B8718F67894C11852D8A2FDDCB1B6E" descr="ff5a21aa8560a4a8f1c48f0d37028359_compress"/>
        <xdr:cNvPicPr/>
      </xdr:nvPicPr>
      <xdr:blipFill>
        <a:blip r:embed="rId77"/>
        <a:stretch>
          <a:fillRect/>
        </a:stretch>
      </xdr:blipFill>
      <xdr:spPr>
        <a:xfrm>
          <a:off x="0" y="0"/>
          <a:ext cx="4498975" cy="10058400"/>
        </a:xfrm>
        <a:prstGeom prst="rect">
          <a:avLst/>
        </a:prstGeom>
      </xdr:spPr>
    </xdr:pic>
  </etc:cellImage>
  <etc:cellImage>
    <xdr:pic>
      <xdr:nvPicPr>
        <xdr:cNvPr id="21" name="ID_00232C6AF9E94611A42AC75603887D4E"/>
        <xdr:cNvPicPr>
          <a:picLocks noChangeAspect="1"/>
        </xdr:cNvPicPr>
      </xdr:nvPicPr>
      <xdr:blipFill>
        <a:blip r:embed="rId78"/>
        <a:stretch>
          <a:fillRect/>
        </a:stretch>
      </xdr:blipFill>
      <xdr:spPr>
        <a:xfrm>
          <a:off x="8058150" y="12661900"/>
          <a:ext cx="12382500" cy="123825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2" name="ID_36B4E8EF48264063BA2A123E0AC7330F"/>
        <xdr:cNvPicPr>
          <a:picLocks noChangeAspect="1"/>
        </xdr:cNvPicPr>
      </xdr:nvPicPr>
      <xdr:blipFill>
        <a:blip r:embed="rId79"/>
        <a:stretch>
          <a:fillRect/>
        </a:stretch>
      </xdr:blipFill>
      <xdr:spPr>
        <a:xfrm>
          <a:off x="9277350" y="12661900"/>
          <a:ext cx="12192000" cy="264890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7" name="ID_D113A085DEDD44CFAADA2C2F74BCD6F0"/>
        <xdr:cNvPicPr>
          <a:picLocks noChangeAspect="1"/>
        </xdr:cNvPicPr>
      </xdr:nvPicPr>
      <xdr:blipFill>
        <a:blip r:embed="rId80"/>
        <a:stretch>
          <a:fillRect/>
        </a:stretch>
      </xdr:blipFill>
      <xdr:spPr>
        <a:xfrm>
          <a:off x="9277350" y="9169400"/>
          <a:ext cx="12620625" cy="41148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0" name="ID_0F1614C687A048D1A56919C205D25E23"/>
        <xdr:cNvPicPr>
          <a:picLocks noChangeAspect="1"/>
        </xdr:cNvPicPr>
      </xdr:nvPicPr>
      <xdr:blipFill>
        <a:blip r:embed="rId81"/>
        <a:stretch>
          <a:fillRect/>
        </a:stretch>
      </xdr:blipFill>
      <xdr:spPr>
        <a:xfrm>
          <a:off x="8270240" y="9188450"/>
          <a:ext cx="804545" cy="6667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2" name="ID_CFF1DCF185734474932A129192E2A5D7" descr="12682549064869769580"/>
        <xdr:cNvPicPr/>
      </xdr:nvPicPr>
      <xdr:blipFill>
        <a:blip r:embed="rId82"/>
        <a:stretch>
          <a:fillRect/>
        </a:stretch>
      </xdr:blipFill>
      <xdr:spPr>
        <a:xfrm>
          <a:off x="0" y="0"/>
          <a:ext cx="5440045" cy="10058400"/>
        </a:xfrm>
        <a:prstGeom prst="rect">
          <a:avLst/>
        </a:prstGeom>
      </xdr:spPr>
    </xdr:pic>
  </etc:cellImage>
  <etc:cellImage>
    <xdr:pic>
      <xdr:nvPicPr>
        <xdr:cNvPr id="24" name="ID_9FE11243EB544A78987964C18788D287" descr="C:/Users/asus/Desktop/4322787986761852047.jpg4322787986761852047"/>
        <xdr:cNvPicPr>
          <a:picLocks noChangeAspect="1"/>
        </xdr:cNvPicPr>
      </xdr:nvPicPr>
      <xdr:blipFill>
        <a:blip r:embed="rId83"/>
        <a:srcRect l="-42" t="27596" r="42" b="27596"/>
        <a:stretch>
          <a:fillRect/>
        </a:stretch>
      </xdr:blipFill>
      <xdr:spPr>
        <a:xfrm>
          <a:off x="8293100" y="4887595"/>
          <a:ext cx="758190" cy="60706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8" name="ID_485AB95CB77E4FE28657A19069198ECA" descr="C:/Users/asus/Desktop/12524084780681465103.jpg12524084780681465103"/>
        <xdr:cNvPicPr>
          <a:picLocks noChangeAspect="1"/>
        </xdr:cNvPicPr>
      </xdr:nvPicPr>
      <xdr:blipFill>
        <a:blip r:embed="rId84"/>
        <a:srcRect l="-48" t="21962" r="48" b="21962"/>
        <a:stretch>
          <a:fillRect/>
        </a:stretch>
      </xdr:blipFill>
      <xdr:spPr>
        <a:xfrm>
          <a:off x="8340725" y="33153350"/>
          <a:ext cx="663575" cy="66675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<sst xmlns="http://schemas.openxmlformats.org/spreadsheetml/2006/main" count="161" uniqueCount="84">
  <si>
    <t>南网黄埔科技园食堂物资采购清单</t>
  </si>
  <si>
    <t>序号</t>
  </si>
  <si>
    <t>设备/物资名称</t>
  </si>
  <si>
    <t>数量</t>
  </si>
  <si>
    <t>单位</t>
  </si>
  <si>
    <t>规格要求</t>
  </si>
  <si>
    <t>图片</t>
  </si>
  <si>
    <t>截图</t>
  </si>
  <si>
    <t>备注</t>
  </si>
  <si>
    <t>不锈钢布菲炉</t>
  </si>
  <si>
    <t>10套（连夹子+底托）</t>
  </si>
  <si>
    <t>套</t>
  </si>
  <si>
    <t>如图所示</t>
  </si>
  <si>
    <t>插电款</t>
  </si>
  <si>
    <t>不锈钢布菲餐盘</t>
  </si>
  <si>
    <t>个</t>
  </si>
  <si>
    <t>圆形</t>
  </si>
  <si>
    <t>不锈钢布菲餐固定板</t>
  </si>
  <si>
    <t>镂空</t>
  </si>
  <si>
    <t>立式汤桶</t>
  </si>
  <si>
    <t>四眼保温炉</t>
  </si>
  <si>
    <t>2套（连盖带内胆）</t>
  </si>
  <si>
    <t>保温哨子/插电款</t>
  </si>
  <si>
    <t>煮面炉</t>
  </si>
  <si>
    <t>2套（配粉篱）</t>
  </si>
  <si>
    <t>西点恒温柜</t>
  </si>
  <si>
    <t>2台</t>
  </si>
  <si>
    <t>5L带龙头养生壶</t>
  </si>
  <si>
    <t>4个</t>
  </si>
  <si>
    <t>筷子勺子自动消毒机</t>
  </si>
  <si>
    <t>放筷子勺子</t>
  </si>
  <si>
    <t>肠粉机</t>
  </si>
  <si>
    <t>不锈钢斜口碗</t>
  </si>
  <si>
    <t>12套（连盖子勺子）</t>
  </si>
  <si>
    <t>调料碗</t>
  </si>
  <si>
    <t>沙拉碗</t>
  </si>
  <si>
    <t>20个</t>
  </si>
  <si>
    <t>密胺</t>
  </si>
  <si>
    <t>茶色圆碗</t>
  </si>
  <si>
    <t>2个</t>
  </si>
  <si>
    <t>四角水壶（饮品）</t>
  </si>
  <si>
    <t>餐车</t>
  </si>
  <si>
    <t>4台</t>
  </si>
  <si>
    <t>打萝卜丝器</t>
  </si>
  <si>
    <t>真空机</t>
  </si>
  <si>
    <t>沙拉酱小杯</t>
  </si>
  <si>
    <t>制冰机</t>
  </si>
  <si>
    <t>台</t>
  </si>
  <si>
    <t>松木粘板6只</t>
  </si>
  <si>
    <t>如图所示直径50cm,厚20cm</t>
  </si>
  <si>
    <t>细孔网筛</t>
  </si>
  <si>
    <t>如图所示32cm</t>
  </si>
  <si>
    <t>碎冰机</t>
  </si>
  <si>
    <t>石磨</t>
  </si>
  <si>
    <t>加厚塑料蓝色框</t>
  </si>
  <si>
    <t>封口机</t>
  </si>
  <si>
    <t>封口膜</t>
  </si>
  <si>
    <t xml:space="preserve">个 </t>
  </si>
  <si>
    <t>分装水果盆</t>
  </si>
  <si>
    <t>水果盆</t>
  </si>
  <si>
    <t>菜卡</t>
  </si>
  <si>
    <t>如图所示11cm*8cm</t>
  </si>
  <si>
    <t>千层宝塔刀</t>
  </si>
  <si>
    <t>把</t>
  </si>
  <si>
    <t>魔幻螺卷器</t>
  </si>
  <si>
    <t>天鹅不锈钢磨具</t>
  </si>
  <si>
    <t>不锈钢饼干模具</t>
  </si>
  <si>
    <t>糯米纸蝴蝶装饰</t>
  </si>
  <si>
    <t>盒</t>
  </si>
  <si>
    <t>糯米纸空树叶装饰</t>
  </si>
  <si>
    <t>冻库地面地垫</t>
  </si>
  <si>
    <t>块</t>
  </si>
  <si>
    <t>水台围裙</t>
  </si>
  <si>
    <t>条</t>
  </si>
  <si>
    <t>慕斯杯</t>
  </si>
  <si>
    <t>如图所示5cm
20个/套</t>
  </si>
  <si>
    <t>布丁杯</t>
  </si>
  <si>
    <t>如图所示5cn</t>
  </si>
  <si>
    <t>派模</t>
  </si>
  <si>
    <t>如图所示6寸</t>
  </si>
  <si>
    <t>巴斯克盒</t>
  </si>
  <si>
    <t>如图所示4寸</t>
  </si>
  <si>
    <t>通心槌</t>
  </si>
  <si>
    <t>洗碗机专用清洗框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</si>
</sst>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2"/>
      <color theme="1"/>
      <name val="宋体"/>
      <charset val="134"/>
      <scheme val="minor"/>
    </font>
    <font>
      <sz val="14"/>
      <name val="黑体"/>
      <charset val="134"/>
    </font>
    <font>
      <sz val="12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8" fillId="2" borderId="0">
      <alignment vertical="center"/>
    </xf>
    <xf numFmtId="0" fontId="9" fillId="3" borderId="4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8" fillId="4" borderId="0">
      <alignment vertical="center"/>
    </xf>
    <xf numFmtId="0" fontId="10" fillId="5" borderId="0">
      <alignment vertical="center"/>
    </xf>
    <xf numFmtId="43" fontId="0" fillId="0" borderId="0">
      <alignment vertical="center"/>
    </xf>
    <xf numFmtId="0" fontId="11" fillId="6" borderId="0">
      <alignment vertical="center"/>
    </xf>
    <xf numFmtId="0" fontId="12" fillId="0" borderId="0">
      <alignment vertical="center"/>
    </xf>
    <xf numFmtId="9" fontId="0" fillId="0" borderId="0">
      <alignment vertical="center"/>
    </xf>
    <xf numFmtId="0" fontId="13" fillId="0" borderId="0">
      <alignment vertical="center"/>
    </xf>
    <xf numFmtId="0" fontId="0" fillId="7" borderId="5">
      <alignment vertical="center"/>
    </xf>
    <xf numFmtId="0" fontId="11" fillId="8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6">
      <alignment vertical="center"/>
    </xf>
    <xf numFmtId="0" fontId="19" fillId="0" borderId="6">
      <alignment vertical="center"/>
    </xf>
    <xf numFmtId="0" fontId="11" fillId="9" borderId="0">
      <alignment vertical="center"/>
    </xf>
    <xf numFmtId="0" fontId="14" fillId="0" borderId="7">
      <alignment vertical="center"/>
    </xf>
    <xf numFmtId="0" fontId="11" fillId="10" borderId="0">
      <alignment vertical="center"/>
    </xf>
    <xf numFmtId="0" fontId="20" fillId="11" borderId="8">
      <alignment vertical="center"/>
    </xf>
    <xf numFmtId="0" fontId="21" fillId="11" borderId="4">
      <alignment vertical="center"/>
    </xf>
    <xf numFmtId="0" fontId="22" fillId="12" borderId="9">
      <alignment vertical="center"/>
    </xf>
    <xf numFmtId="0" fontId="8" fillId="13" borderId="0">
      <alignment vertical="center"/>
    </xf>
    <xf numFmtId="0" fontId="11" fillId="14" borderId="0">
      <alignment vertical="center"/>
    </xf>
    <xf numFmtId="0" fontId="23" fillId="0" borderId="10">
      <alignment vertical="center"/>
    </xf>
    <xf numFmtId="0" fontId="24" fillId="0" borderId="11">
      <alignment vertical="center"/>
    </xf>
    <xf numFmtId="0" fontId="25" fillId="15" borderId="0">
      <alignment vertical="center"/>
    </xf>
    <xf numFmtId="0" fontId="26" fillId="16" borderId="0">
      <alignment vertical="center"/>
    </xf>
    <xf numFmtId="0" fontId="8" fillId="17" borderId="0">
      <alignment vertical="center"/>
    </xf>
    <xf numFmtId="0" fontId="11" fillId="18" borderId="0">
      <alignment vertical="center"/>
    </xf>
    <xf numFmtId="0" fontId="8" fillId="19" borderId="0">
      <alignment vertical="center"/>
    </xf>
    <xf numFmtId="0" fontId="8" fillId="20" borderId="0">
      <alignment vertical="center"/>
    </xf>
    <xf numFmtId="0" fontId="8" fillId="21" borderId="0">
      <alignment vertical="center"/>
    </xf>
    <xf numFmtId="0" fontId="8" fillId="22" borderId="0">
      <alignment vertical="center"/>
    </xf>
    <xf numFmtId="0" fontId="11" fillId="23" borderId="0">
      <alignment vertical="center"/>
    </xf>
    <xf numFmtId="0" fontId="11" fillId="24" borderId="0">
      <alignment vertical="center"/>
    </xf>
    <xf numFmtId="0" fontId="8" fillId="25" borderId="0">
      <alignment vertical="center"/>
    </xf>
    <xf numFmtId="0" fontId="8" fillId="26" borderId="0">
      <alignment vertical="center"/>
    </xf>
    <xf numFmtId="0" fontId="11" fillId="27" borderId="0">
      <alignment vertical="center"/>
    </xf>
    <xf numFmtId="0" fontId="8" fillId="28" borderId="0">
      <alignment vertical="center"/>
    </xf>
    <xf numFmtId="0" fontId="11" fillId="29" borderId="0">
      <alignment vertical="center"/>
    </xf>
    <xf numFmtId="0" fontId="11" fillId="30" borderId="0">
      <alignment vertical="center"/>
    </xf>
    <xf numFmtId="0" fontId="8" fillId="31" borderId="0">
      <alignment vertical="center"/>
    </xf>
    <xf numFmtId="0" fontId="11" fillId="32" borderId="0">
      <alignment vertical="center"/>
    </xf>
  </cellStyleXfs>
  <cellXfs count="21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11.jpeg"/><Relationship Id="rId84" Type="http://schemas.openxmlformats.org/officeDocument/2006/relationships/image" Target="media/image2.jpeg"/><Relationship Id="rId83" Type="http://schemas.openxmlformats.org/officeDocument/2006/relationships/image" Target="media/image85.jpeg"/><Relationship Id="rId82" Type="http://schemas.openxmlformats.org/officeDocument/2006/relationships/image" Target="media/image84.jpeg"/><Relationship Id="rId81" Type="http://schemas.openxmlformats.org/officeDocument/2006/relationships/image" Target="media/image83.png"/><Relationship Id="rId80" Type="http://schemas.openxmlformats.org/officeDocument/2006/relationships/image" Target="media/image82.png"/><Relationship Id="rId8" Type="http://schemas.openxmlformats.org/officeDocument/2006/relationships/image" Target="media/image10.jpeg"/><Relationship Id="rId79" Type="http://schemas.openxmlformats.org/officeDocument/2006/relationships/image" Target="media/image81.png"/><Relationship Id="rId78" Type="http://schemas.openxmlformats.org/officeDocument/2006/relationships/image" Target="media/image80.png"/><Relationship Id="rId77" Type="http://schemas.openxmlformats.org/officeDocument/2006/relationships/image" Target="media/image79.jpeg"/><Relationship Id="rId76" Type="http://schemas.openxmlformats.org/officeDocument/2006/relationships/image" Target="media/image78.jpeg"/><Relationship Id="rId75" Type="http://schemas.openxmlformats.org/officeDocument/2006/relationships/image" Target="media/image77.jpeg"/><Relationship Id="rId74" Type="http://schemas.openxmlformats.org/officeDocument/2006/relationships/image" Target="media/image76.jpeg"/><Relationship Id="rId73" Type="http://schemas.openxmlformats.org/officeDocument/2006/relationships/image" Target="media/image75.jpeg"/><Relationship Id="rId72" Type="http://schemas.openxmlformats.org/officeDocument/2006/relationships/image" Target="media/image74.jpeg"/><Relationship Id="rId71" Type="http://schemas.openxmlformats.org/officeDocument/2006/relationships/image" Target="media/image73.jpeg"/><Relationship Id="rId70" Type="http://schemas.openxmlformats.org/officeDocument/2006/relationships/image" Target="media/image72.jpeg"/><Relationship Id="rId7" Type="http://schemas.openxmlformats.org/officeDocument/2006/relationships/image" Target="media/image9.jpeg"/><Relationship Id="rId69" Type="http://schemas.openxmlformats.org/officeDocument/2006/relationships/image" Target="media/image71.jpeg"/><Relationship Id="rId68" Type="http://schemas.openxmlformats.org/officeDocument/2006/relationships/image" Target="media/image70.jpeg"/><Relationship Id="rId67" Type="http://schemas.openxmlformats.org/officeDocument/2006/relationships/image" Target="media/image69.jpeg"/><Relationship Id="rId66" Type="http://schemas.openxmlformats.org/officeDocument/2006/relationships/image" Target="media/image68.jpeg"/><Relationship Id="rId65" Type="http://schemas.openxmlformats.org/officeDocument/2006/relationships/image" Target="media/image67.jpeg"/><Relationship Id="rId64" Type="http://schemas.openxmlformats.org/officeDocument/2006/relationships/image" Target="media/image66.jpeg"/><Relationship Id="rId63" Type="http://schemas.openxmlformats.org/officeDocument/2006/relationships/image" Target="media/image65.jpeg"/><Relationship Id="rId62" Type="http://schemas.openxmlformats.org/officeDocument/2006/relationships/image" Target="media/image64.jpeg"/><Relationship Id="rId61" Type="http://schemas.openxmlformats.org/officeDocument/2006/relationships/image" Target="media/image63.jpeg"/><Relationship Id="rId60" Type="http://schemas.openxmlformats.org/officeDocument/2006/relationships/image" Target="media/image62.jpeg"/><Relationship Id="rId6" Type="http://schemas.openxmlformats.org/officeDocument/2006/relationships/image" Target="media/image8.jpeg"/><Relationship Id="rId59" Type="http://schemas.openxmlformats.org/officeDocument/2006/relationships/image" Target="media/image61.jpeg"/><Relationship Id="rId58" Type="http://schemas.openxmlformats.org/officeDocument/2006/relationships/image" Target="media/image60.jpeg"/><Relationship Id="rId57" Type="http://schemas.openxmlformats.org/officeDocument/2006/relationships/image" Target="media/image59.jpeg"/><Relationship Id="rId56" Type="http://schemas.openxmlformats.org/officeDocument/2006/relationships/image" Target="media/image58.jpeg"/><Relationship Id="rId55" Type="http://schemas.openxmlformats.org/officeDocument/2006/relationships/image" Target="media/image57.jpeg"/><Relationship Id="rId54" Type="http://schemas.openxmlformats.org/officeDocument/2006/relationships/image" Target="media/image56.jpeg"/><Relationship Id="rId53" Type="http://schemas.openxmlformats.org/officeDocument/2006/relationships/image" Target="media/image55.jpeg"/><Relationship Id="rId52" Type="http://schemas.openxmlformats.org/officeDocument/2006/relationships/image" Target="media/image54.jpeg"/><Relationship Id="rId51" Type="http://schemas.openxmlformats.org/officeDocument/2006/relationships/image" Target="media/image53.jpeg"/><Relationship Id="rId50" Type="http://schemas.openxmlformats.org/officeDocument/2006/relationships/image" Target="media/image52.jpeg"/><Relationship Id="rId5" Type="http://schemas.openxmlformats.org/officeDocument/2006/relationships/image" Target="media/image7.jpeg"/><Relationship Id="rId49" Type="http://schemas.openxmlformats.org/officeDocument/2006/relationships/image" Target="media/image51.jpeg"/><Relationship Id="rId48" Type="http://schemas.openxmlformats.org/officeDocument/2006/relationships/image" Target="media/image50.jpeg"/><Relationship Id="rId47" Type="http://schemas.openxmlformats.org/officeDocument/2006/relationships/image" Target="media/image49.jpeg"/><Relationship Id="rId46" Type="http://schemas.openxmlformats.org/officeDocument/2006/relationships/image" Target="media/image48.jpeg"/><Relationship Id="rId45" Type="http://schemas.openxmlformats.org/officeDocument/2006/relationships/image" Target="media/image47.jpeg"/><Relationship Id="rId44" Type="http://schemas.openxmlformats.org/officeDocument/2006/relationships/image" Target="media/image46.jpeg"/><Relationship Id="rId43" Type="http://schemas.openxmlformats.org/officeDocument/2006/relationships/image" Target="media/image45.jpeg"/><Relationship Id="rId42" Type="http://schemas.openxmlformats.org/officeDocument/2006/relationships/image" Target="media/image44.jpeg"/><Relationship Id="rId41" Type="http://schemas.openxmlformats.org/officeDocument/2006/relationships/image" Target="media/image43.jpeg"/><Relationship Id="rId40" Type="http://schemas.openxmlformats.org/officeDocument/2006/relationships/image" Target="media/image42.jpeg"/><Relationship Id="rId4" Type="http://schemas.openxmlformats.org/officeDocument/2006/relationships/image" Target="media/image6.png"/><Relationship Id="rId39" Type="http://schemas.openxmlformats.org/officeDocument/2006/relationships/image" Target="media/image41.jpeg"/><Relationship Id="rId38" Type="http://schemas.openxmlformats.org/officeDocument/2006/relationships/image" Target="media/image40.png"/><Relationship Id="rId37" Type="http://schemas.openxmlformats.org/officeDocument/2006/relationships/image" Target="media/image39.png"/><Relationship Id="rId36" Type="http://schemas.openxmlformats.org/officeDocument/2006/relationships/image" Target="media/image38.png"/><Relationship Id="rId35" Type="http://schemas.openxmlformats.org/officeDocument/2006/relationships/image" Target="media/image37.png"/><Relationship Id="rId34" Type="http://schemas.openxmlformats.org/officeDocument/2006/relationships/image" Target="media/image36.png"/><Relationship Id="rId33" Type="http://schemas.openxmlformats.org/officeDocument/2006/relationships/image" Target="media/image35.png"/><Relationship Id="rId32" Type="http://schemas.openxmlformats.org/officeDocument/2006/relationships/image" Target="media/image34.png"/><Relationship Id="rId31" Type="http://schemas.openxmlformats.org/officeDocument/2006/relationships/image" Target="media/image33.png"/><Relationship Id="rId30" Type="http://schemas.openxmlformats.org/officeDocument/2006/relationships/image" Target="media/image32.png"/><Relationship Id="rId3" Type="http://schemas.openxmlformats.org/officeDocument/2006/relationships/image" Target="media/image5.jpeg"/><Relationship Id="rId29" Type="http://schemas.openxmlformats.org/officeDocument/2006/relationships/image" Target="media/image31.png"/><Relationship Id="rId28" Type="http://schemas.openxmlformats.org/officeDocument/2006/relationships/image" Target="media/image30.png"/><Relationship Id="rId27" Type="http://schemas.openxmlformats.org/officeDocument/2006/relationships/image" Target="media/image29.png"/><Relationship Id="rId26" Type="http://schemas.openxmlformats.org/officeDocument/2006/relationships/image" Target="media/image28.png"/><Relationship Id="rId25" Type="http://schemas.openxmlformats.org/officeDocument/2006/relationships/image" Target="media/image27.png"/><Relationship Id="rId24" Type="http://schemas.openxmlformats.org/officeDocument/2006/relationships/image" Target="media/image26.png"/><Relationship Id="rId23" Type="http://schemas.openxmlformats.org/officeDocument/2006/relationships/image" Target="media/image25.png"/><Relationship Id="rId22" Type="http://schemas.openxmlformats.org/officeDocument/2006/relationships/image" Target="media/image24.png"/><Relationship Id="rId21" Type="http://schemas.openxmlformats.org/officeDocument/2006/relationships/image" Target="media/image23.png"/><Relationship Id="rId20" Type="http://schemas.openxmlformats.org/officeDocument/2006/relationships/image" Target="media/image22.png"/><Relationship Id="rId2" Type="http://schemas.openxmlformats.org/officeDocument/2006/relationships/image" Target="media/image4.png"/><Relationship Id="rId19" Type="http://schemas.openxmlformats.org/officeDocument/2006/relationships/image" Target="media/image21.png"/><Relationship Id="rId18" Type="http://schemas.openxmlformats.org/officeDocument/2006/relationships/image" Target="media/image20.png"/><Relationship Id="rId17" Type="http://schemas.openxmlformats.org/officeDocument/2006/relationships/image" Target="media/image19.png"/><Relationship Id="rId16" Type="http://schemas.openxmlformats.org/officeDocument/2006/relationships/image" Target="media/image18.png"/><Relationship Id="rId15" Type="http://schemas.openxmlformats.org/officeDocument/2006/relationships/image" Target="media/image17.png"/><Relationship Id="rId14" Type="http://schemas.openxmlformats.org/officeDocument/2006/relationships/image" Target="media/image16.jpeg"/><Relationship Id="rId13" Type="http://schemas.openxmlformats.org/officeDocument/2006/relationships/image" Target="media/image15.png"/><Relationship Id="rId12" Type="http://schemas.openxmlformats.org/officeDocument/2006/relationships/image" Target="media/image14.jpeg"/><Relationship Id="rId11" Type="http://schemas.openxmlformats.org/officeDocument/2006/relationships/image" Target="media/image13.png"/><Relationship Id="rId10" Type="http://schemas.openxmlformats.org/officeDocument/2006/relationships/image" Target="media/image12.png"/><Relationship Id="rId1" Type="http://schemas.openxmlformats.org/officeDocument/2006/relationships/image" Target="media/image3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459105</xdr:colOff>
      <xdr:row>21</xdr:row>
      <xdr:rowOff>37465</xdr:rowOff>
    </xdr:from>
    <xdr:to>
      <xdr:col>5</xdr:col>
      <xdr:colOff>1128395</xdr:colOff>
      <xdr:row>21</xdr:row>
      <xdr:rowOff>706120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7255" y="17792065"/>
          <a:ext cx="669290" cy="668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903605</xdr:colOff>
      <xdr:row>31</xdr:row>
      <xdr:rowOff>19050</xdr:rowOff>
    </xdr:from>
    <xdr:to>
      <xdr:col>6</xdr:col>
      <xdr:colOff>1201420</xdr:colOff>
      <xdr:row>31</xdr:row>
      <xdr:rowOff>685800</xdr:rowOff>
    </xdr:to>
    <xdr:pic>
      <xdr:nvPicPr>
        <xdr:cNvPr id="137" name="ID_A658F3B1F57D40CEAD6710118E370C6A" descr="C:/Users/asus/Desktop/12524084780681465103.jpg12524084780681465103"/>
        <xdr:cNvPicPr>
          <a:picLocks noChangeAspect="1"/>
        </xdr:cNvPicPr>
      </xdr:nvPicPr>
      <xdr:blipFill>
        <a:blip r:embed="rId2"/>
        <a:srcRect l="10048" t="-48" r="10048" b="48"/>
        <a:stretch>
          <a:fillRect/>
        </a:stretch>
      </xdr:blipFill>
      <xdr:spPr>
        <a:xfrm>
          <a:off x="10180955" y="24987250"/>
          <a:ext cx="297815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97"/>
  <sheetViews>
    <sheetView tabSelected="1" view="pageBreakPreview" zoomScaleNormal="100" workbookViewId="0">
      <pane ySplit="2" topLeftCell="A3" activePane="bottomLeft" state="frozen"/>
      <selection/>
      <selection pane="bottomLeft" activeCell="D5" sqref="D5"/>
    </sheetView>
  </sheetViews>
  <sheetFormatPr defaultColWidth="9" defaultRowHeight="55" customHeight="1" outlineLevelCol="7"/>
  <cols>
    <col min="1" max="1" width="10.75" style="1" customWidth="1"/>
    <col min="2" max="2" width="26.625" style="1" customWidth="1"/>
    <col min="3" max="3" width="20.625" style="1" customWidth="1"/>
    <col min="4" max="4" width="25.5" style="1" customWidth="1"/>
    <col min="5" max="5" width="22.25" style="6" customWidth="1"/>
    <col min="6" max="6" width="16" style="1" customWidth="1"/>
    <col min="7" max="8" width="27.5" style="1" customWidth="1"/>
    <col min="9" max="16384" width="9" style="1"/>
  </cols>
  <sheetData>
    <row r="1" customHeight="1" spans="1:8">
      <c r="A1" s="7" t="s">
        <v>0</v>
      </c>
      <c r="B1" s="7"/>
      <c r="C1" s="7"/>
      <c r="D1" s="7"/>
      <c r="E1" s="8"/>
      <c r="F1" s="7"/>
      <c r="G1" s="7"/>
      <c r="H1" s="7"/>
    </row>
    <row r="2" customHeight="1" spans="1:8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</row>
    <row r="3" ht="79" customHeight="1" spans="1:8">
      <c r="A3" s="9">
        <v>1</v>
      </c>
      <c r="B3" s="9" t="s">
        <v>9</v>
      </c>
      <c r="C3" s="9" t="s">
        <v>10</v>
      </c>
      <c r="D3" s="9" t="s">
        <v>11</v>
      </c>
      <c r="E3" s="11" t="s">
        <v>12</v>
      </c>
      <c r="F3" s="9" t="str">
        <f>_xlfn.DISPIMG("ID_078AED05F2E6401A93665859ABB86FBE",1)</f>
        <v>=DISPIMG("ID_078AED05F2E6401A93665859ABB86FBE",1)</v>
      </c>
      <c r="G3" s="9" t="str">
        <f>_xlfn.DISPIMG("ID_6162E1BBA6774063BB0F5ADD54183260",1)</f>
        <v>=DISPIMG("ID_6162E1BBA6774063BB0F5ADD54183260",1)</v>
      </c>
      <c r="H3" s="9" t="s">
        <v>13</v>
      </c>
    </row>
    <row r="4" ht="96" customHeight="1" spans="1:8">
      <c r="A4" s="9">
        <v>2</v>
      </c>
      <c r="B4" s="9" t="s">
        <v>14</v>
      </c>
      <c r="C4" s="9">
        <v>20</v>
      </c>
      <c r="D4" s="9" t="s">
        <v>15</v>
      </c>
      <c r="E4" s="11" t="s">
        <v>12</v>
      </c>
      <c r="F4" s="9" t="str">
        <f>_xlfn.DISPIMG("ID_6F93FCDC675C454D91EB13C51A99B5B6",1)</f>
        <v>=DISPIMG("ID_6F93FCDC675C454D91EB13C51A99B5B6",1)</v>
      </c>
      <c r="G4" s="9" t="str">
        <f>_xlfn.DISPIMG("ID_E6E862790CF14AD5888D8D358AE660EF",1)</f>
        <v>=DISPIMG("ID_E6E862790CF14AD5888D8D358AE660EF",1)</v>
      </c>
      <c r="H4" s="9" t="s">
        <v>16</v>
      </c>
    </row>
    <row r="5" ht="96" customHeight="1" spans="1:8">
      <c r="A5" s="9">
        <v>3</v>
      </c>
      <c r="B5" s="9" t="s">
        <v>17</v>
      </c>
      <c r="C5" s="9">
        <v>5</v>
      </c>
      <c r="D5" s="9" t="s">
        <v>15</v>
      </c>
      <c r="E5" s="11" t="s">
        <v>12</v>
      </c>
      <c r="F5" s="9" t="str">
        <f>_xlfn.DISPIMG("ID_623C3ABFC034484F934AC420C343461D",1)</f>
        <v>=DISPIMG("ID_623C3ABFC034484F934AC420C343461D",1)</v>
      </c>
      <c r="G5" s="9" t="str">
        <f>_xlfn.DISPIMG("ID_283D9A40AC0148C8B8374BAD60D3D79A",1)</f>
        <v>=DISPIMG("ID_283D9A40AC0148C8B8374BAD60D3D79A",1)</v>
      </c>
      <c r="H5" s="9" t="s">
        <v>18</v>
      </c>
    </row>
    <row r="6" customHeight="1" spans="1:8">
      <c r="A6" s="9">
        <v>4</v>
      </c>
      <c r="B6" s="9" t="s">
        <v>19</v>
      </c>
      <c r="C6" s="9">
        <v>6</v>
      </c>
      <c r="D6" s="9" t="s">
        <v>15</v>
      </c>
      <c r="E6" s="11" t="s">
        <v>12</v>
      </c>
      <c r="F6" s="9" t="str">
        <f>_xlfn.DISPIMG("ID_9FE11243EB544A78987964C18788D287",1)</f>
        <v>=DISPIMG("ID_9FE11243EB544A78987964C18788D287",1)</v>
      </c>
      <c r="G6" s="9" t="str">
        <f>_xlfn.DISPIMG("ID_9FE11243EB544A78987964C18788D287",1)</f>
        <v>=DISPIMG("ID_9FE11243EB544A78987964C18788D287",1)</v>
      </c>
      <c r="H6" s="9"/>
    </row>
    <row r="7" customHeight="1" spans="1:8">
      <c r="A7" s="9">
        <v>5</v>
      </c>
      <c r="B7" s="9" t="s">
        <v>20</v>
      </c>
      <c r="C7" s="9" t="s">
        <v>21</v>
      </c>
      <c r="D7" s="9" t="s">
        <v>15</v>
      </c>
      <c r="E7" s="11" t="s">
        <v>12</v>
      </c>
      <c r="F7" s="9" t="str">
        <f>_xlfn.DISPIMG("ID_486539EFCB8141E0BCDAB29803795263",1)</f>
        <v>=DISPIMG("ID_486539EFCB8141E0BCDAB29803795263",1)</v>
      </c>
      <c r="G7" s="9" t="str">
        <f>_xlfn.DISPIMG("ID_260FE1CB37DF416FB543BFABCBC6DD8A",1)</f>
        <v>=DISPIMG("ID_260FE1CB37DF416FB543BFABCBC6DD8A",1)</v>
      </c>
      <c r="H7" s="9" t="s">
        <v>22</v>
      </c>
    </row>
    <row r="8" ht="66" customHeight="1" spans="1:8">
      <c r="A8" s="9">
        <v>6</v>
      </c>
      <c r="B8" s="9" t="s">
        <v>23</v>
      </c>
      <c r="C8" s="9" t="s">
        <v>24</v>
      </c>
      <c r="D8" s="9" t="s">
        <v>15</v>
      </c>
      <c r="E8" s="11" t="s">
        <v>12</v>
      </c>
      <c r="F8" s="9" t="str">
        <f>_xlfn.DISPIMG("ID_A599993C64C74A008B91B0A1AE155976",1)</f>
        <v>=DISPIMG("ID_A599993C64C74A008B91B0A1AE155976",1)</v>
      </c>
      <c r="G8" s="9" t="str">
        <f>_xlfn.DISPIMG("ID_E42907A7812040E08685D6896D563AE7",1)</f>
        <v>=DISPIMG("ID_E42907A7812040E08685D6896D563AE7",1)</v>
      </c>
      <c r="H8" s="9" t="s">
        <v>13</v>
      </c>
    </row>
    <row r="9" customHeight="1" spans="1:8">
      <c r="A9" s="9">
        <v>7</v>
      </c>
      <c r="B9" s="9" t="s">
        <v>25</v>
      </c>
      <c r="C9" s="9" t="s">
        <v>26</v>
      </c>
      <c r="D9" s="9" t="s">
        <v>15</v>
      </c>
      <c r="E9" s="11" t="s">
        <v>12</v>
      </c>
      <c r="F9" s="9" t="str">
        <f>_xlfn.DISPIMG("ID_0A4BA6A832084E2B8866BCB3DB8D3A07",1)</f>
        <v>=DISPIMG("ID_0A4BA6A832084E2B8866BCB3DB8D3A07",1)</v>
      </c>
      <c r="G9" s="9" t="str">
        <f>_xlfn.DISPIMG("ID_2EDF5DAE683F4080ACFFC296E16946A9",1)</f>
        <v>=DISPIMG("ID_2EDF5DAE683F4080ACFFC296E16946A9",1)</v>
      </c>
      <c r="H9" s="9" t="s">
        <v>13</v>
      </c>
    </row>
    <row r="10" customHeight="1" spans="1:8">
      <c r="A10" s="9">
        <v>8</v>
      </c>
      <c r="B10" s="9" t="s">
        <v>27</v>
      </c>
      <c r="C10" s="9" t="s">
        <v>28</v>
      </c>
      <c r="D10" s="9" t="s">
        <v>15</v>
      </c>
      <c r="E10" s="11" t="s">
        <v>12</v>
      </c>
      <c r="F10" s="9" t="str">
        <f>_xlfn.DISPIMG("ID_E633B8B36EE747EC82F589CC5F0986EC",1)</f>
        <v>=DISPIMG("ID_E633B8B36EE747EC82F589CC5F0986EC",1)</v>
      </c>
      <c r="G10" s="9" t="str">
        <f>_xlfn.DISPIMG("ID_C79EEDD7DBD544DE8862594353CF7275",1)</f>
        <v>=DISPIMG("ID_C79EEDD7DBD544DE8862594353CF7275",1)</v>
      </c>
      <c r="H10" s="9" t="s">
        <v>13</v>
      </c>
    </row>
    <row r="11" customHeight="1" spans="1:8">
      <c r="A11" s="9">
        <v>9</v>
      </c>
      <c r="B11" s="9" t="s">
        <v>29</v>
      </c>
      <c r="C11" s="9" t="s">
        <v>26</v>
      </c>
      <c r="D11" s="9" t="s">
        <v>15</v>
      </c>
      <c r="E11" s="11" t="s">
        <v>12</v>
      </c>
      <c r="F11" s="9" t="str">
        <f>_xlfn.DISPIMG("ID_4E7E34BC87BF43C98153556FA2251481",1)</f>
        <v>=DISPIMG("ID_4E7E34BC87BF43C98153556FA2251481",1)</v>
      </c>
      <c r="G11" s="9" t="str">
        <f>_xlfn.DISPIMG("ID_E0C58E144D6640B5BB03C3DC33477314",1)</f>
        <v>=DISPIMG("ID_E0C58E144D6640B5BB03C3DC33477314",1)</v>
      </c>
      <c r="H11" s="9" t="s">
        <v>30</v>
      </c>
    </row>
    <row r="12" s="1" customFormat="1" customHeight="1" spans="1:8">
      <c r="A12" s="9">
        <v>10</v>
      </c>
      <c r="B12" s="9" t="s">
        <v>31</v>
      </c>
      <c r="C12" s="9">
        <v>1</v>
      </c>
      <c r="D12" s="9" t="s">
        <v>15</v>
      </c>
      <c r="E12" s="11" t="s">
        <v>12</v>
      </c>
      <c r="F12" s="9" t="str">
        <f>_xlfn.DISPIMG("ID_0F1614C687A048D1A56919C205D25E23",1)</f>
        <v>=DISPIMG("ID_0F1614C687A048D1A56919C205D25E23",1)</v>
      </c>
      <c r="G12" s="9" t="str">
        <f>_xlfn.DISPIMG("ID_D113A085DEDD44CFAADA2C2F74BCD6F0",1)</f>
        <v>=DISPIMG("ID_D113A085DEDD44CFAADA2C2F74BCD6F0",1)</v>
      </c>
      <c r="H12" s="9"/>
    </row>
    <row r="13" s="2" customFormat="1" customHeight="1" spans="1:8">
      <c r="A13" s="9">
        <v>11</v>
      </c>
      <c r="B13" s="9" t="s">
        <v>31</v>
      </c>
      <c r="C13" s="9">
        <v>1</v>
      </c>
      <c r="D13" s="9" t="s">
        <v>15</v>
      </c>
      <c r="E13" s="11" t="s">
        <v>12</v>
      </c>
      <c r="F13" s="9" t="str">
        <f>_xlfn.DISPIMG("ID_CFF1DCF185734474932A129192E2A5D7",1)</f>
        <v>=DISPIMG("ID_CFF1DCF185734474932A129192E2A5D7",1)</v>
      </c>
      <c r="G13" s="9" t="str">
        <f>_xlfn.DISPIMG("ID_CFF1DCF185734474932A129192E2A5D7",1)</f>
        <v>=DISPIMG("ID_CFF1DCF185734474932A129192E2A5D7",1)</v>
      </c>
      <c r="H13" s="9"/>
    </row>
    <row r="14" customHeight="1" spans="1:8">
      <c r="A14" s="9">
        <v>12</v>
      </c>
      <c r="B14" s="9" t="s">
        <v>32</v>
      </c>
      <c r="C14" s="9" t="s">
        <v>33</v>
      </c>
      <c r="D14" s="9" t="s">
        <v>15</v>
      </c>
      <c r="E14" s="10" t="s">
        <v>12</v>
      </c>
      <c r="F14" s="9" t="str">
        <f>_xlfn.DISPIMG("ID_CD8C01ABA11447B8BA86075AAC55D64C",1)</f>
        <v>=DISPIMG("ID_CD8C01ABA11447B8BA86075AAC55D64C",1)</v>
      </c>
      <c r="G14" s="9" t="str">
        <f>_xlfn.DISPIMG("ID_C1CEECD32E0644F3B3BF64CC1CEF010F",1)</f>
        <v>=DISPIMG("ID_C1CEECD32E0644F3B3BF64CC1CEF010F",1)</v>
      </c>
      <c r="H14" s="9" t="s">
        <v>34</v>
      </c>
    </row>
    <row r="15" customHeight="1" spans="1:8">
      <c r="A15" s="9">
        <v>13</v>
      </c>
      <c r="B15" s="9" t="s">
        <v>35</v>
      </c>
      <c r="C15" s="9" t="s">
        <v>36</v>
      </c>
      <c r="D15" s="9" t="s">
        <v>15</v>
      </c>
      <c r="E15" s="10" t="s">
        <v>12</v>
      </c>
      <c r="F15" s="9" t="str">
        <f>_xlfn.DISPIMG("ID_488FC9CCAD024F31BA03DE9D8A1E72A3",1)</f>
        <v>=DISPIMG("ID_488FC9CCAD024F31BA03DE9D8A1E72A3",1)</v>
      </c>
      <c r="G15" s="9" t="str">
        <f>_xlfn.DISPIMG("ID_2C60C2F4B6D74B7DAA17F74686D51EE4",1)</f>
        <v>=DISPIMG("ID_2C60C2F4B6D74B7DAA17F74686D51EE4",1)</v>
      </c>
      <c r="H15" s="9" t="s">
        <v>37</v>
      </c>
    </row>
    <row r="16" customHeight="1" spans="1:8">
      <c r="A16" s="9">
        <v>14</v>
      </c>
      <c r="B16" s="9" t="s">
        <v>38</v>
      </c>
      <c r="C16" s="9" t="s">
        <v>39</v>
      </c>
      <c r="D16" s="9" t="s">
        <v>15</v>
      </c>
      <c r="E16" s="10" t="s">
        <v>12</v>
      </c>
      <c r="F16" s="9" t="str">
        <f>_xlfn.DISPIMG("ID_4089CFD7303C44DE9CC0D4B9835124D7",1)</f>
        <v>=DISPIMG("ID_4089CFD7303C44DE9CC0D4B9835124D7",1)</v>
      </c>
      <c r="G16" s="9" t="str">
        <f>_xlfn.DISPIMG("ID_E959EFF70BDB4A079AF9AEB842236384",1)</f>
        <v>=DISPIMG("ID_E959EFF70BDB4A079AF9AEB842236384",1)</v>
      </c>
      <c r="H16" s="9"/>
    </row>
    <row r="17" customHeight="1" spans="1:8">
      <c r="A17" s="9">
        <v>15</v>
      </c>
      <c r="B17" s="9" t="s">
        <v>40</v>
      </c>
      <c r="C17" s="9">
        <v>10</v>
      </c>
      <c r="D17" s="9" t="s">
        <v>15</v>
      </c>
      <c r="E17" s="10" t="s">
        <v>12</v>
      </c>
      <c r="F17" s="9" t="str">
        <f>_xlfn.DISPIMG("ID_CFC904C442DA4229AA11F1470D9AD7E4",1)</f>
        <v>=DISPIMG("ID_CFC904C442DA4229AA11F1470D9AD7E4",1)</v>
      </c>
      <c r="G17" s="9" t="str">
        <f>_xlfn.DISPIMG("ID_CC8E2D69E19A4063BAC711A359611C8F",1)</f>
        <v>=DISPIMG("ID_CC8E2D69E19A4063BAC711A359611C8F",1)</v>
      </c>
      <c r="H17" s="9"/>
    </row>
    <row r="18" s="1" customFormat="1" customHeight="1" spans="1:8">
      <c r="A18" s="9">
        <v>16</v>
      </c>
      <c r="B18" s="9" t="s">
        <v>41</v>
      </c>
      <c r="C18" s="9" t="s">
        <v>42</v>
      </c>
      <c r="D18" s="9" t="s">
        <v>15</v>
      </c>
      <c r="E18" s="10" t="s">
        <v>12</v>
      </c>
      <c r="F18" s="9" t="str">
        <f>_xlfn.DISPIMG("ID_00232C6AF9E94611A42AC75603887D4E",1)</f>
        <v>=DISPIMG("ID_00232C6AF9E94611A42AC75603887D4E",1)</v>
      </c>
      <c r="G18" s="9" t="str">
        <f>_xlfn.DISPIMG("ID_36B4E8EF48264063BA2A123E0AC7330F",1)</f>
        <v>=DISPIMG("ID_36B4E8EF48264063BA2A123E0AC7330F",1)</v>
      </c>
      <c r="H18" s="9"/>
    </row>
    <row r="19" s="3" customFormat="1" ht="102" customHeight="1" spans="1:8">
      <c r="A19" s="9">
        <v>17</v>
      </c>
      <c r="B19" s="12" t="s">
        <v>43</v>
      </c>
      <c r="C19" s="13">
        <v>1</v>
      </c>
      <c r="D19" s="13" t="s">
        <v>15</v>
      </c>
      <c r="E19" s="10" t="s">
        <v>12</v>
      </c>
      <c r="F19" s="13" t="str">
        <f>_xlfn.DISPIMG("ID_E3DAA08A41C94CA3AEDFC407605DA52D",1)</f>
        <v>=DISPIMG("ID_E3DAA08A41C94CA3AEDFC407605DA52D",1)</v>
      </c>
      <c r="G19" s="13" t="str">
        <f>_xlfn.DISPIMG("ID_316B733095604B7B800B41908FDF899B",1)</f>
        <v>=DISPIMG("ID_316B733095604B7B800B41908FDF899B",1)</v>
      </c>
      <c r="H19" s="13"/>
    </row>
    <row r="20" s="3" customFormat="1" ht="94" customHeight="1" spans="1:8">
      <c r="A20" s="9">
        <v>18</v>
      </c>
      <c r="B20" s="12" t="s">
        <v>44</v>
      </c>
      <c r="C20" s="13">
        <v>1</v>
      </c>
      <c r="D20" s="13" t="s">
        <v>15</v>
      </c>
      <c r="E20" s="10" t="s">
        <v>12</v>
      </c>
      <c r="F20" s="13" t="str">
        <f>_xlfn.DISPIMG("ID_33612FD494484400A40F9AC199B81105",1)</f>
        <v>=DISPIMG("ID_33612FD494484400A40F9AC199B81105",1)</v>
      </c>
      <c r="G20" s="13" t="str">
        <f>_xlfn.DISPIMG("ID_191B9E58D5794705B615DF6F47A3E0EE",1)</f>
        <v>=DISPIMG("ID_191B9E58D5794705B615DF6F47A3E0EE",1)</v>
      </c>
      <c r="H20" s="13"/>
    </row>
    <row r="21" s="3" customFormat="1" ht="95" customHeight="1" spans="1:8">
      <c r="A21" s="9">
        <v>19</v>
      </c>
      <c r="B21" s="12" t="s">
        <v>45</v>
      </c>
      <c r="C21" s="13">
        <v>10</v>
      </c>
      <c r="D21" s="13" t="s">
        <v>15</v>
      </c>
      <c r="E21" s="11" t="s">
        <v>12</v>
      </c>
      <c r="F21" s="13" t="str">
        <f>_xlfn.DISPIMG("ID_53359DFC051B4307AC9D96991D2D468E",1)</f>
        <v>=DISPIMG("ID_53359DFC051B4307AC9D96991D2D468E",1)</v>
      </c>
      <c r="G21" s="13" t="str">
        <f>_xlfn.DISPIMG("ID_12414868A173490B9742301CEC689C81",1)</f>
        <v>=DISPIMG("ID_12414868A173490B9742301CEC689C81",1)</v>
      </c>
      <c r="H21" s="13"/>
    </row>
    <row r="22" s="3" customFormat="1" ht="57" customHeight="1" spans="1:8">
      <c r="A22" s="9">
        <v>20</v>
      </c>
      <c r="B22" s="12" t="s">
        <v>46</v>
      </c>
      <c r="C22" s="13">
        <v>1</v>
      </c>
      <c r="D22" s="13" t="s">
        <v>47</v>
      </c>
      <c r="E22" s="11" t="s">
        <v>12</v>
      </c>
      <c r="F22" s="13"/>
      <c r="G22" s="13" t="str">
        <f>_xlfn.DISPIMG("ID_D417A6F209E0455A9793D8B4CF13B038",1)</f>
        <v>=DISPIMG("ID_D417A6F209E0455A9793D8B4CF13B038",1)</v>
      </c>
      <c r="H22" s="13"/>
    </row>
    <row r="23" s="3" customFormat="1" ht="61" customHeight="1" spans="1:8">
      <c r="A23" s="9">
        <v>21</v>
      </c>
      <c r="B23" s="14" t="s">
        <v>48</v>
      </c>
      <c r="C23" s="15">
        <v>6</v>
      </c>
      <c r="D23" s="15" t="s">
        <v>15</v>
      </c>
      <c r="E23" s="11" t="s">
        <v>49</v>
      </c>
      <c r="F23" s="15" t="str">
        <f>_xlfn.DISPIMG("ID_83A02C61F38B411B86690ED12DA5677D",1)</f>
        <v>=DISPIMG("ID_83A02C61F38B411B86690ED12DA5677D",1)</v>
      </c>
      <c r="G23" s="15" t="str">
        <f>_xlfn.DISPIMG("ID_46819811F87E447B87DE2F3CC258C914",1)</f>
        <v>=DISPIMG("ID_46819811F87E447B87DE2F3CC258C914",1)</v>
      </c>
      <c r="H23" s="15"/>
    </row>
    <row r="24" s="3" customFormat="1" ht="54" customHeight="1" spans="1:8">
      <c r="A24" s="9">
        <v>22</v>
      </c>
      <c r="B24" s="14" t="s">
        <v>50</v>
      </c>
      <c r="C24" s="15">
        <v>20</v>
      </c>
      <c r="D24" s="15" t="s">
        <v>15</v>
      </c>
      <c r="E24" s="11" t="s">
        <v>51</v>
      </c>
      <c r="F24" s="15" t="str">
        <f>_xlfn.DISPIMG("ID_438D7B17D34748A0B2A60A78B4F91F30",1)</f>
        <v>=DISPIMG("ID_438D7B17D34748A0B2A60A78B4F91F30",1)</v>
      </c>
      <c r="G24" s="15" t="str">
        <f>_xlfn.DISPIMG("ID_C1D959C66A0B4C16A870C9B12D58DF03",1)</f>
        <v>=DISPIMG("ID_C1D959C66A0B4C16A870C9B12D58DF03",1)</v>
      </c>
      <c r="H24" s="15"/>
    </row>
    <row r="25" s="3" customFormat="1" ht="54" customHeight="1" spans="1:8">
      <c r="A25" s="9">
        <v>23</v>
      </c>
      <c r="B25" s="14" t="s">
        <v>52</v>
      </c>
      <c r="C25" s="15">
        <v>1</v>
      </c>
      <c r="D25" s="15" t="s">
        <v>47</v>
      </c>
      <c r="E25" s="11" t="s">
        <v>12</v>
      </c>
      <c r="F25" s="15" t="str">
        <f>_xlfn.DISPIMG("ID_3329BB90F2924126AED43E4A2C4279AE",1)</f>
        <v>=DISPIMG("ID_3329BB90F2924126AED43E4A2C4279AE",1)</v>
      </c>
      <c r="G25" s="15" t="str">
        <f>_xlfn.DISPIMG("ID_F64969A51CA9466299E826D874F45414",1)</f>
        <v>=DISPIMG("ID_F64969A51CA9466299E826D874F45414",1)</v>
      </c>
      <c r="H25" s="15"/>
    </row>
    <row r="26" s="3" customFormat="1" ht="54" customHeight="1" spans="1:8">
      <c r="A26" s="9">
        <v>24</v>
      </c>
      <c r="B26" s="14" t="s">
        <v>53</v>
      </c>
      <c r="C26" s="15">
        <v>1</v>
      </c>
      <c r="D26" s="15" t="s">
        <v>47</v>
      </c>
      <c r="E26" s="11" t="s">
        <v>12</v>
      </c>
      <c r="F26" s="15" t="str">
        <f>_xlfn.DISPIMG("ID_68A2D8417A6C4D4C8D722F036D7179C1",1)</f>
        <v>=DISPIMG("ID_68A2D8417A6C4D4C8D722F036D7179C1",1)</v>
      </c>
      <c r="G26" s="15" t="str">
        <f>_xlfn.DISPIMG("ID_D46560E152CA43BFA796AF51CC21942E",1)</f>
        <v>=DISPIMG("ID_D46560E152CA43BFA796AF51CC21942E",1)</v>
      </c>
      <c r="H26" s="15"/>
    </row>
    <row r="27" s="3" customFormat="1" ht="54" customHeight="1" spans="1:8">
      <c r="A27" s="9">
        <v>25</v>
      </c>
      <c r="B27" s="14" t="s">
        <v>54</v>
      </c>
      <c r="C27" s="15">
        <v>30</v>
      </c>
      <c r="D27" s="15" t="s">
        <v>15</v>
      </c>
      <c r="E27" s="11" t="s">
        <v>12</v>
      </c>
      <c r="F27" s="15" t="str">
        <f>_xlfn.DISPIMG("ID_FE627AEC42FE48D3923D16303257D442",1)</f>
        <v>=DISPIMG("ID_FE627AEC42FE48D3923D16303257D442",1)</v>
      </c>
      <c r="G27" s="15" t="str">
        <f>_xlfn.DISPIMG("ID_07E977C05D0F4CEA816C3D2345E1394B",1)</f>
        <v>=DISPIMG("ID_07E977C05D0F4CEA816C3D2345E1394B",1)</v>
      </c>
      <c r="H27" s="15"/>
    </row>
    <row r="28" s="3" customFormat="1" ht="54" customHeight="1" spans="1:8">
      <c r="A28" s="9">
        <v>26</v>
      </c>
      <c r="B28" s="14" t="s">
        <v>55</v>
      </c>
      <c r="C28" s="15">
        <v>1</v>
      </c>
      <c r="D28" s="15" t="s">
        <v>15</v>
      </c>
      <c r="E28" s="11" t="s">
        <v>12</v>
      </c>
      <c r="F28" s="15" t="str">
        <f>_xlfn.DISPIMG("ID_852D260EB7A140E1A1E7C64DE8FCC9C1",1)</f>
        <v>=DISPIMG("ID_852D260EB7A140E1A1E7C64DE8FCC9C1",1)</v>
      </c>
      <c r="G28" s="15" t="str">
        <f>_xlfn.DISPIMG("ID_B6A32EE528EB4882B07F93F9911C7363",1)</f>
        <v>=DISPIMG("ID_B6A32EE528EB4882B07F93F9911C7363",1)</v>
      </c>
      <c r="H28" s="15"/>
    </row>
    <row r="29" s="3" customFormat="1" ht="60" customHeight="1" spans="1:8">
      <c r="A29" s="9">
        <v>27</v>
      </c>
      <c r="B29" s="14" t="s">
        <v>56</v>
      </c>
      <c r="C29" s="15">
        <v>1</v>
      </c>
      <c r="D29" s="15" t="s">
        <v>57</v>
      </c>
      <c r="E29" s="11" t="s">
        <v>12</v>
      </c>
      <c r="F29" s="15" t="str">
        <f>_xlfn.DISPIMG("ID_868DACEACE814057B1C2723CC3FDB2D3",1)</f>
        <v>=DISPIMG("ID_868DACEACE814057B1C2723CC3FDB2D3",1)</v>
      </c>
      <c r="G29" s="15" t="str">
        <f>_xlfn.DISPIMG("ID_550BD4F07B8848C0902D408D580491D1",1)</f>
        <v>=DISPIMG("ID_550BD4F07B8848C0902D408D580491D1",1)</v>
      </c>
      <c r="H29" s="15"/>
    </row>
    <row r="30" s="3" customFormat="1" ht="60" customHeight="1" spans="1:8">
      <c r="A30" s="9">
        <v>28</v>
      </c>
      <c r="B30" s="14" t="s">
        <v>58</v>
      </c>
      <c r="C30" s="15">
        <v>3</v>
      </c>
      <c r="D30" s="15" t="s">
        <v>11</v>
      </c>
      <c r="E30" s="11" t="s">
        <v>12</v>
      </c>
      <c r="F30" s="15" t="str">
        <f>_xlfn.DISPIMG("ID_0BD02B71274C4A06A7B0DF7B37062976",1)</f>
        <v>=DISPIMG("ID_0BD02B71274C4A06A7B0DF7B37062976",1)</v>
      </c>
      <c r="G30" s="15" t="str">
        <f>_xlfn.DISPIMG("ID_63172951D0C3492D9F12040071E0DA0E",1)</f>
        <v>=DISPIMG("ID_63172951D0C3492D9F12040071E0DA0E",1)</v>
      </c>
      <c r="H30" s="15"/>
    </row>
    <row r="31" s="3" customFormat="1" ht="60" customHeight="1" spans="1:8">
      <c r="A31" s="9">
        <v>29</v>
      </c>
      <c r="B31" s="16" t="s">
        <v>59</v>
      </c>
      <c r="C31" s="15">
        <v>10</v>
      </c>
      <c r="D31" s="15" t="s">
        <v>15</v>
      </c>
      <c r="E31" s="11" t="s">
        <v>12</v>
      </c>
      <c r="F31" s="15" t="str">
        <f>_xlfn.DISPIMG("ID_03B0D6D89E47427D8396BCEA588204F5",1)</f>
        <v>=DISPIMG("ID_03B0D6D89E47427D8396BCEA588204F5",1)</v>
      </c>
      <c r="G31" s="15" t="str">
        <f>_xlfn.DISPIMG("ID_7ED34CDEAD3940BE9E6B7EE832F86DA2",1)</f>
        <v>=DISPIMG("ID_7ED34CDEAD3940BE9E6B7EE832F86DA2",1)</v>
      </c>
      <c r="H31" s="15"/>
    </row>
    <row r="32" s="4" customFormat="1" customHeight="1" spans="1:8">
      <c r="A32" s="9">
        <v>30</v>
      </c>
      <c r="B32" s="13" t="s">
        <v>60</v>
      </c>
      <c r="C32" s="13">
        <v>100</v>
      </c>
      <c r="D32" s="13" t="s">
        <v>15</v>
      </c>
      <c r="E32" s="12" t="s">
        <v>61</v>
      </c>
      <c r="F32" s="13" t="str">
        <f>_xlfn.DISPIMG("ID_485AB95CB77E4FE28657A19069198ECA",1)</f>
        <v>=DISPIMG("ID_485AB95CB77E4FE28657A19069198ECA",1)</v>
      </c>
      <c r="G32" s="17"/>
      <c r="H32" s="17"/>
    </row>
    <row r="33" s="4" customFormat="1" customHeight="1" spans="1:8">
      <c r="A33" s="9">
        <v>31</v>
      </c>
      <c r="B33" s="13" t="s">
        <v>62</v>
      </c>
      <c r="C33" s="13">
        <v>1</v>
      </c>
      <c r="D33" s="18" t="s">
        <v>63</v>
      </c>
      <c r="E33" s="12" t="s">
        <v>12</v>
      </c>
      <c r="F33" s="13" t="str">
        <f>_xlfn.DISPIMG("ID_B9AE332154D34CA68740AC172ACBC1D3",1)</f>
        <v>=DISPIMG("ID_B9AE332154D34CA68740AC172ACBC1D3",1)</v>
      </c>
      <c r="G33" s="17" t="str">
        <f>_xlfn.DISPIMG("ID_772603E0E87D4114B996E4FBF2DA83C7",1)</f>
        <v>=DISPIMG("ID_772603E0E87D4114B996E4FBF2DA83C7",1)</v>
      </c>
      <c r="H33" s="17"/>
    </row>
    <row r="34" s="4" customFormat="1" customHeight="1" spans="1:8">
      <c r="A34" s="9">
        <v>32</v>
      </c>
      <c r="B34" s="13" t="s">
        <v>64</v>
      </c>
      <c r="C34" s="13">
        <v>1</v>
      </c>
      <c r="D34" s="13" t="s">
        <v>63</v>
      </c>
      <c r="E34" s="12" t="s">
        <v>12</v>
      </c>
      <c r="F34" s="13" t="str">
        <f>_xlfn.DISPIMG("ID_22BACA644419404B8C144523073ABC4A",1)</f>
        <v>=DISPIMG("ID_22BACA644419404B8C144523073ABC4A",1)</v>
      </c>
      <c r="G34" s="17" t="str">
        <f>_xlfn.DISPIMG("ID_D3ED17D31BC3491F814EA3CBB7E407C7",1)</f>
        <v>=DISPIMG("ID_D3ED17D31BC3491F814EA3CBB7E407C7",1)</v>
      </c>
      <c r="H34" s="17"/>
    </row>
    <row r="35" s="4" customFormat="1" customHeight="1" spans="1:8">
      <c r="A35" s="9">
        <v>33</v>
      </c>
      <c r="B35" s="13" t="s">
        <v>65</v>
      </c>
      <c r="C35" s="13">
        <v>2</v>
      </c>
      <c r="D35" s="13" t="s">
        <v>15</v>
      </c>
      <c r="E35" s="12" t="s">
        <v>12</v>
      </c>
      <c r="F35" s="13" t="str">
        <f>_xlfn.DISPIMG("ID_F1883A03DC9449C8895783AA9EE60FF9",1)</f>
        <v>=DISPIMG("ID_F1883A03DC9449C8895783AA9EE60FF9",1)</v>
      </c>
      <c r="G35" s="17" t="str">
        <f>_xlfn.DISPIMG("ID_468A17517673472CAC8ACBE7B5224A3D",1)</f>
        <v>=DISPIMG("ID_468A17517673472CAC8ACBE7B5224A3D",1)</v>
      </c>
      <c r="H35" s="17"/>
    </row>
    <row r="36" s="4" customFormat="1" customHeight="1" spans="1:8">
      <c r="A36" s="9">
        <v>34</v>
      </c>
      <c r="B36" s="13" t="s">
        <v>66</v>
      </c>
      <c r="C36" s="13">
        <v>1</v>
      </c>
      <c r="D36" s="13" t="s">
        <v>11</v>
      </c>
      <c r="E36" s="12" t="s">
        <v>12</v>
      </c>
      <c r="F36" s="13" t="str">
        <f>_xlfn.DISPIMG("ID_505BA1AA24924D2DBD4859BBFAAD7B5A",1)</f>
        <v>=DISPIMG("ID_505BA1AA24924D2DBD4859BBFAAD7B5A",1)</v>
      </c>
      <c r="G36" s="17" t="str">
        <f>_xlfn.DISPIMG("ID_0B25483D5B96408EB4007E204B5295D8",1)</f>
        <v>=DISPIMG("ID_0B25483D5B96408EB4007E204B5295D8",1)</v>
      </c>
      <c r="H36" s="17"/>
    </row>
    <row r="37" s="4" customFormat="1" customHeight="1" spans="1:8">
      <c r="A37" s="9">
        <v>35</v>
      </c>
      <c r="B37" s="13" t="s">
        <v>67</v>
      </c>
      <c r="C37" s="13">
        <v>1</v>
      </c>
      <c r="D37" s="13" t="s">
        <v>68</v>
      </c>
      <c r="E37" s="12" t="s">
        <v>12</v>
      </c>
      <c r="F37" s="13" t="str">
        <f>_xlfn.DISPIMG("ID_F6223204B3874AC4BCD05F3964250AE2",1)</f>
        <v>=DISPIMG("ID_F6223204B3874AC4BCD05F3964250AE2",1)</v>
      </c>
      <c r="G37" s="19" t="str">
        <f>_xlfn.DISPIMG("ID_4BA8A2FF5EDC4F689CF3313A0D996B66",1)</f>
        <v>=DISPIMG("ID_4BA8A2FF5EDC4F689CF3313A0D996B66",1)</v>
      </c>
      <c r="H37" s="17"/>
    </row>
    <row r="38" s="4" customFormat="1" customHeight="1" spans="1:8">
      <c r="A38" s="9">
        <v>36</v>
      </c>
      <c r="B38" s="13" t="s">
        <v>69</v>
      </c>
      <c r="C38" s="13">
        <v>1</v>
      </c>
      <c r="D38" s="13" t="s">
        <v>68</v>
      </c>
      <c r="E38" s="12" t="s">
        <v>12</v>
      </c>
      <c r="F38" s="13" t="str">
        <f>_xlfn.DISPIMG("ID_63E756F6401140FFAF3E816C3366C06B",1)</f>
        <v>=DISPIMG("ID_63E756F6401140FFAF3E816C3366C06B",1)</v>
      </c>
      <c r="G38" s="17" t="str">
        <f>_xlfn.DISPIMG("ID_283ADCB8F7314FDF97480EB05A45FE8A",1)</f>
        <v>=DISPIMG("ID_283ADCB8F7314FDF97480EB05A45FE8A",1)</v>
      </c>
      <c r="H38" s="17"/>
    </row>
    <row r="39" s="4" customFormat="1" customHeight="1" spans="1:8">
      <c r="A39" s="9">
        <v>37</v>
      </c>
      <c r="B39" s="12" t="s">
        <v>70</v>
      </c>
      <c r="C39" s="12">
        <v>10</v>
      </c>
      <c r="D39" s="13" t="s">
        <v>71</v>
      </c>
      <c r="E39" s="12" t="s">
        <v>12</v>
      </c>
      <c r="F39" s="17" t="str">
        <f>_xlfn.DISPIMG("ID_21D7217F39D44FAC9D4176105960525B",1)</f>
        <v>=DISPIMG("ID_21D7217F39D44FAC9D4176105960525B",1)</v>
      </c>
      <c r="G39" s="17" t="str">
        <f>_xlfn.DISPIMG("ID_B0988A2B0D35432B8E2982E901B6D364",1)</f>
        <v>=DISPIMG("ID_B0988A2B0D35432B8E2982E901B6D364",1)</v>
      </c>
      <c r="H39" s="17"/>
    </row>
    <row r="40" s="4" customFormat="1" customHeight="1" spans="1:8">
      <c r="A40" s="9">
        <v>38</v>
      </c>
      <c r="B40" s="14" t="s">
        <v>72</v>
      </c>
      <c r="C40" s="14">
        <v>30</v>
      </c>
      <c r="D40" s="15" t="s">
        <v>73</v>
      </c>
      <c r="E40" s="14" t="s">
        <v>12</v>
      </c>
      <c r="F40" s="20" t="str">
        <f>_xlfn.DISPIMG("ID_7C00C892846F429CA8B98560088E8842",1)</f>
        <v>=DISPIMG("ID_7C00C892846F429CA8B98560088E8842",1)</v>
      </c>
      <c r="G40" s="20" t="str">
        <f>_xlfn.DISPIMG("ID_14B8718F67894C11852D8A2FDDCB1B6E",1)</f>
        <v>=DISPIMG("ID_14B8718F67894C11852D8A2FDDCB1B6E",1)</v>
      </c>
      <c r="H40" s="20"/>
    </row>
    <row r="41" s="5" customFormat="1" customHeight="1" spans="1:8">
      <c r="A41" s="9">
        <v>39</v>
      </c>
      <c r="B41" s="14" t="s">
        <v>74</v>
      </c>
      <c r="C41" s="14">
        <v>20</v>
      </c>
      <c r="D41" s="15" t="s">
        <v>11</v>
      </c>
      <c r="E41" s="14" t="s">
        <v>75</v>
      </c>
      <c r="F41" s="14" t="str">
        <f>_xlfn.DISPIMG("ID_65F91BF17EAE43A8B845945DB1DB83B7",1)</f>
        <v>=DISPIMG("ID_65F91BF17EAE43A8B845945DB1DB83B7",1)</v>
      </c>
      <c r="G41" s="17" t="str">
        <f>_xlfn.DISPIMG("ID_BAC5CB7686564095B54DAFBAF2AC8F40",1)</f>
        <v>=DISPIMG("ID_BAC5CB7686564095B54DAFBAF2AC8F40",1)</v>
      </c>
      <c r="H41" s="20"/>
    </row>
    <row r="42" s="5" customFormat="1" customHeight="1" spans="1:8">
      <c r="A42" s="9">
        <v>40</v>
      </c>
      <c r="B42" s="14" t="s">
        <v>76</v>
      </c>
      <c r="C42" s="14">
        <v>200</v>
      </c>
      <c r="D42" s="15" t="s">
        <v>15</v>
      </c>
      <c r="E42" s="14" t="s">
        <v>77</v>
      </c>
      <c r="F42" s="14" t="str">
        <f>_xlfn.DISPIMG("ID_6EE24789AD5D4F03976DF53B179C6644",1)</f>
        <v>=DISPIMG("ID_6EE24789AD5D4F03976DF53B179C6644",1)</v>
      </c>
      <c r="G42" s="5" t="str">
        <f>_xlfn.DISPIMG("ID_F14FD481CB664BEEA096066A8CC3C7B1",1)</f>
        <v>=DISPIMG("ID_F14FD481CB664BEEA096066A8CC3C7B1",1)</v>
      </c>
      <c r="H42" s="20"/>
    </row>
    <row r="43" s="5" customFormat="1" customHeight="1" spans="1:8">
      <c r="A43" s="9">
        <v>41</v>
      </c>
      <c r="B43" s="14" t="s">
        <v>78</v>
      </c>
      <c r="C43" s="14">
        <v>50</v>
      </c>
      <c r="D43" s="15" t="s">
        <v>15</v>
      </c>
      <c r="E43" s="14" t="s">
        <v>79</v>
      </c>
      <c r="F43" s="14" t="str">
        <f>_xlfn.DISPIMG("ID_C65E8289FCCF4B8FAE6F83B742B1A347",1)</f>
        <v>=DISPIMG("ID_C65E8289FCCF4B8FAE6F83B742B1A347",1)</v>
      </c>
      <c r="G43" s="20" t="str">
        <f>_xlfn.DISPIMG("ID_D27FA42FC2BD4C83AB66E12939D9F8BD",1)</f>
        <v>=DISPIMG("ID_D27FA42FC2BD4C83AB66E12939D9F8BD",1)</v>
      </c>
      <c r="H43" s="20"/>
    </row>
    <row r="44" s="5" customFormat="1" customHeight="1" spans="1:8">
      <c r="A44" s="9">
        <v>42</v>
      </c>
      <c r="B44" s="14" t="s">
        <v>80</v>
      </c>
      <c r="C44" s="14">
        <v>200</v>
      </c>
      <c r="D44" s="15" t="s">
        <v>15</v>
      </c>
      <c r="E44" s="14" t="s">
        <v>81</v>
      </c>
      <c r="F44" s="14" t="str">
        <f>_xlfn.DISPIMG("ID_494AF2CB236743369353AACE9D20E58B",1)</f>
        <v>=DISPIMG("ID_494AF2CB236743369353AACE9D20E58B",1)</v>
      </c>
      <c r="G44" s="20" t="str">
        <f>_xlfn.DISPIMG("ID_91F714578E15492889F65750E3B2B294",1)</f>
        <v>=DISPIMG("ID_91F714578E15492889F65750E3B2B294",1)</v>
      </c>
      <c r="H44" s="20"/>
    </row>
    <row r="45" s="5" customFormat="1" customHeight="1" spans="1:8">
      <c r="A45" s="9">
        <v>43</v>
      </c>
      <c r="B45" s="14" t="s">
        <v>82</v>
      </c>
      <c r="C45" s="14">
        <v>2</v>
      </c>
      <c r="D45" s="15" t="s">
        <v>15</v>
      </c>
      <c r="E45" s="12" t="s">
        <v>12</v>
      </c>
      <c r="F45" s="14" t="str">
        <f>_xlfn.DISPIMG("ID_C0951171EF5841EB92257BC838EA9F9D",1)</f>
        <v>=DISPIMG("ID_C0951171EF5841EB92257BC838EA9F9D",1)</v>
      </c>
      <c r="G45" s="20" t="str">
        <f>_xlfn.DISPIMG("ID_FCE7904A20A34260B535FD9AFD7C9252",1)</f>
        <v>=DISPIMG("ID_FCE7904A20A34260B535FD9AFD7C9252",1)</v>
      </c>
      <c r="H45" s="20"/>
    </row>
    <row r="46" s="5" customFormat="1" ht="80" customHeight="1" spans="1:8">
      <c r="A46" s="9">
        <v>44</v>
      </c>
      <c r="B46" s="14" t="s">
        <v>83</v>
      </c>
      <c r="C46" s="14">
        <v>5</v>
      </c>
      <c r="D46" s="15" t="s">
        <v>15</v>
      </c>
      <c r="E46" s="12" t="s">
        <v>12</v>
      </c>
      <c r="F46" s="14" t="str">
        <f>_xlfn.DISPIMG("ID_7E9680499BFF46B3A874F4FE2974A325",1)</f>
        <v>=DISPIMG("ID_7E9680499BFF46B3A874F4FE2974A325",1)</v>
      </c>
      <c r="G46" s="20" t="str">
        <f>_xlfn.DISPIMG("ID_6E423BD665824D15AED52C4F90884165",1)</f>
        <v>=DISPIMG("ID_6E423BD665824D15AED52C4F90884165",1)</v>
      </c>
      <c r="H46" s="20"/>
    </row>
    <row r="48" s="2" customFormat="1" customHeight="1" spans="1:8">
      <c r="A48" s="1"/>
      <c r="B48" s="1"/>
      <c r="C48" s="1"/>
      <c r="D48" s="1"/>
      <c r="E48" s="6"/>
      <c r="F48" s="1"/>
      <c r="G48" s="1"/>
      <c r="H48" s="1"/>
    </row>
    <row r="49" s="2" customFormat="1" customHeight="1" spans="1:8">
      <c r="A49" s="1"/>
      <c r="B49" s="1"/>
      <c r="C49" s="1"/>
      <c r="D49" s="1"/>
      <c r="E49" s="6"/>
      <c r="F49" s="1"/>
      <c r="G49" s="1"/>
      <c r="H49" s="1"/>
    </row>
    <row r="50" s="2" customFormat="1" customHeight="1" spans="1:8">
      <c r="A50" s="1"/>
      <c r="B50" s="1"/>
      <c r="C50" s="1"/>
      <c r="D50" s="1"/>
      <c r="E50" s="6"/>
      <c r="F50" s="1"/>
      <c r="G50" s="1"/>
      <c r="H50" s="1"/>
    </row>
    <row r="51" s="2" customFormat="1" customHeight="1" spans="1:8">
      <c r="A51" s="1"/>
      <c r="B51" s="1"/>
      <c r="C51" s="1"/>
      <c r="D51" s="1"/>
      <c r="E51" s="6"/>
      <c r="F51" s="1"/>
      <c r="G51" s="1"/>
      <c r="H51" s="1"/>
    </row>
    <row r="52" s="2" customFormat="1" customHeight="1" spans="1:8">
      <c r="A52" s="1"/>
      <c r="B52" s="1"/>
      <c r="C52" s="1"/>
      <c r="D52" s="1"/>
      <c r="E52" s="6"/>
      <c r="F52" s="1"/>
      <c r="G52" s="1"/>
      <c r="H52" s="1"/>
    </row>
    <row r="53" s="2" customFormat="1" customHeight="1" spans="1:8">
      <c r="A53" s="1"/>
      <c r="B53" s="1"/>
      <c r="C53" s="1"/>
      <c r="D53" s="1"/>
      <c r="E53" s="6"/>
      <c r="F53" s="1"/>
      <c r="G53" s="1"/>
      <c r="H53" s="1"/>
    </row>
    <row r="54" s="2" customFormat="1" customHeight="1" spans="1:8">
      <c r="A54" s="1"/>
      <c r="B54" s="1"/>
      <c r="C54" s="1"/>
      <c r="D54" s="1"/>
      <c r="E54" s="6"/>
      <c r="F54" s="1"/>
      <c r="G54" s="1"/>
      <c r="H54" s="1"/>
    </row>
    <row r="55" s="2" customFormat="1" customHeight="1" spans="1:8">
      <c r="A55" s="1"/>
      <c r="B55" s="1"/>
      <c r="C55" s="1"/>
      <c r="D55" s="1"/>
      <c r="E55" s="6"/>
      <c r="F55" s="1"/>
      <c r="G55" s="1"/>
      <c r="H55" s="1"/>
    </row>
    <row r="56" s="2" customFormat="1" customHeight="1" spans="1:8">
      <c r="A56" s="1"/>
      <c r="B56" s="1"/>
      <c r="C56" s="1"/>
      <c r="D56" s="1"/>
      <c r="E56" s="6"/>
      <c r="F56" s="1"/>
      <c r="G56" s="1"/>
      <c r="H56" s="1"/>
    </row>
    <row r="57" s="2" customFormat="1" customHeight="1" spans="1:8">
      <c r="A57" s="1"/>
      <c r="B57" s="1"/>
      <c r="C57" s="1"/>
      <c r="D57" s="1"/>
      <c r="E57" s="6"/>
      <c r="F57" s="1"/>
      <c r="G57" s="1"/>
      <c r="H57" s="1"/>
    </row>
    <row r="58" s="2" customFormat="1" customHeight="1" spans="1:8">
      <c r="A58" s="1"/>
      <c r="B58" s="1"/>
      <c r="C58" s="1"/>
      <c r="D58" s="1"/>
      <c r="E58" s="6"/>
      <c r="F58" s="1"/>
      <c r="G58" s="1"/>
      <c r="H58" s="1"/>
    </row>
    <row r="59" s="2" customFormat="1" customHeight="1" spans="1:8">
      <c r="A59" s="1"/>
      <c r="B59" s="1"/>
      <c r="C59" s="1"/>
      <c r="D59" s="1"/>
      <c r="E59" s="6"/>
      <c r="F59" s="1"/>
      <c r="G59" s="1"/>
      <c r="H59" s="1"/>
    </row>
    <row r="60" s="2" customFormat="1" customHeight="1" spans="1:8">
      <c r="A60" s="1"/>
      <c r="B60" s="1"/>
      <c r="C60" s="1"/>
      <c r="D60" s="1"/>
      <c r="E60" s="6"/>
      <c r="F60" s="1"/>
      <c r="G60" s="1"/>
      <c r="H60" s="1"/>
    </row>
    <row r="61" s="2" customFormat="1" customHeight="1" spans="1:8">
      <c r="A61" s="1"/>
      <c r="B61" s="1"/>
      <c r="C61" s="1"/>
      <c r="D61" s="1"/>
      <c r="E61" s="6"/>
      <c r="F61" s="1"/>
      <c r="G61" s="1"/>
      <c r="H61" s="1"/>
    </row>
    <row r="62" s="2" customFormat="1" customHeight="1" spans="1:8">
      <c r="A62" s="1"/>
      <c r="B62" s="1"/>
      <c r="C62" s="1"/>
      <c r="D62" s="1"/>
      <c r="E62" s="6"/>
      <c r="F62" s="1"/>
      <c r="G62" s="1"/>
      <c r="H62" s="1"/>
    </row>
    <row r="63" s="2" customFormat="1" customHeight="1" spans="1:8">
      <c r="A63" s="1"/>
      <c r="B63" s="1"/>
      <c r="C63" s="1"/>
      <c r="D63" s="1"/>
      <c r="E63" s="6"/>
      <c r="F63" s="1"/>
      <c r="G63" s="1"/>
      <c r="H63" s="1"/>
    </row>
    <row r="64" s="2" customFormat="1" customHeight="1" spans="1:8">
      <c r="A64" s="1"/>
      <c r="B64" s="1"/>
      <c r="C64" s="1"/>
      <c r="D64" s="1"/>
      <c r="E64" s="6"/>
      <c r="F64" s="1"/>
      <c r="G64" s="1"/>
      <c r="H64" s="1"/>
    </row>
    <row r="65" s="2" customFormat="1" customHeight="1" spans="1:8">
      <c r="A65" s="1"/>
      <c r="B65" s="1"/>
      <c r="C65" s="1"/>
      <c r="D65" s="1"/>
      <c r="E65" s="6"/>
      <c r="F65" s="1"/>
      <c r="G65" s="1"/>
      <c r="H65" s="1"/>
    </row>
    <row r="66" s="2" customFormat="1" customHeight="1" spans="1:8">
      <c r="A66" s="1"/>
      <c r="B66" s="1"/>
      <c r="C66" s="1"/>
      <c r="D66" s="1"/>
      <c r="E66" s="6"/>
      <c r="F66" s="1"/>
      <c r="G66" s="1"/>
      <c r="H66" s="1"/>
    </row>
    <row r="67" s="2" customFormat="1" customHeight="1" spans="1:8">
      <c r="A67" s="1"/>
      <c r="B67" s="1"/>
      <c r="C67" s="1"/>
      <c r="D67" s="1"/>
      <c r="E67" s="6"/>
      <c r="F67" s="1"/>
      <c r="G67" s="1"/>
      <c r="H67" s="1"/>
    </row>
    <row r="68" s="2" customFormat="1" customHeight="1" spans="1:8">
      <c r="A68" s="1"/>
      <c r="B68" s="1"/>
      <c r="C68" s="1"/>
      <c r="D68" s="1"/>
      <c r="E68" s="6"/>
      <c r="F68" s="1"/>
      <c r="G68" s="1"/>
      <c r="H68" s="1"/>
    </row>
    <row r="69" s="2" customFormat="1" customHeight="1" spans="1:8">
      <c r="A69" s="1"/>
      <c r="B69" s="1"/>
      <c r="C69" s="1"/>
      <c r="D69" s="1"/>
      <c r="E69" s="6"/>
      <c r="F69" s="1"/>
      <c r="G69" s="1"/>
      <c r="H69" s="1"/>
    </row>
    <row r="70" s="2" customFormat="1" customHeight="1" spans="1:8">
      <c r="A70" s="1"/>
      <c r="B70" s="1"/>
      <c r="C70" s="1"/>
      <c r="D70" s="1"/>
      <c r="E70" s="6"/>
      <c r="F70" s="1"/>
      <c r="G70" s="1"/>
      <c r="H70" s="1"/>
    </row>
    <row r="71" s="2" customFormat="1" customHeight="1" spans="1:8">
      <c r="A71" s="1"/>
      <c r="B71" s="1"/>
      <c r="C71" s="1"/>
      <c r="D71" s="1"/>
      <c r="E71" s="6"/>
      <c r="F71" s="1"/>
      <c r="G71" s="1"/>
      <c r="H71" s="1"/>
    </row>
    <row r="72" s="2" customFormat="1" customHeight="1" spans="1:8">
      <c r="A72" s="1"/>
      <c r="B72" s="1"/>
      <c r="C72" s="1"/>
      <c r="D72" s="1"/>
      <c r="E72" s="6"/>
      <c r="F72" s="1"/>
      <c r="G72" s="1"/>
      <c r="H72" s="1"/>
    </row>
    <row r="73" s="2" customFormat="1" customHeight="1" spans="1:8">
      <c r="A73" s="1"/>
      <c r="B73" s="1"/>
      <c r="C73" s="1"/>
      <c r="D73" s="1"/>
      <c r="E73" s="6"/>
      <c r="F73" s="1"/>
      <c r="G73" s="1"/>
      <c r="H73" s="1"/>
    </row>
    <row r="74" s="2" customFormat="1" customHeight="1" spans="1:8">
      <c r="A74" s="1"/>
      <c r="B74" s="1"/>
      <c r="C74" s="1"/>
      <c r="D74" s="1"/>
      <c r="E74" s="6"/>
      <c r="F74" s="1"/>
      <c r="G74" s="1"/>
      <c r="H74" s="1"/>
    </row>
    <row r="75" s="2" customFormat="1" customHeight="1" spans="1:8">
      <c r="A75" s="1"/>
      <c r="B75" s="1"/>
      <c r="C75" s="1"/>
      <c r="D75" s="1"/>
      <c r="E75" s="6"/>
      <c r="F75" s="1"/>
      <c r="G75" s="1"/>
      <c r="H75" s="1"/>
    </row>
    <row r="76" s="2" customFormat="1" customHeight="1" spans="1:8">
      <c r="A76" s="1"/>
      <c r="B76" s="1"/>
      <c r="C76" s="1"/>
      <c r="D76" s="1"/>
      <c r="E76" s="6"/>
      <c r="F76" s="1"/>
      <c r="G76" s="1"/>
      <c r="H76" s="1"/>
    </row>
    <row r="77" s="2" customFormat="1" customHeight="1" spans="1:8">
      <c r="A77" s="1"/>
      <c r="B77" s="1"/>
      <c r="C77" s="1"/>
      <c r="D77" s="1"/>
      <c r="E77" s="6"/>
      <c r="F77" s="1"/>
      <c r="G77" s="1"/>
      <c r="H77" s="1"/>
    </row>
    <row r="78" s="2" customFormat="1" customHeight="1" spans="1:8">
      <c r="A78" s="1"/>
      <c r="B78" s="1"/>
      <c r="C78" s="1"/>
      <c r="D78" s="1"/>
      <c r="E78" s="6"/>
      <c r="F78" s="1"/>
      <c r="G78" s="1"/>
      <c r="H78" s="1"/>
    </row>
    <row r="79" s="2" customFormat="1" customHeight="1" spans="1:8">
      <c r="A79" s="1"/>
      <c r="B79" s="1"/>
      <c r="C79" s="1"/>
      <c r="D79" s="1"/>
      <c r="E79" s="6"/>
      <c r="F79" s="1"/>
      <c r="G79" s="1"/>
      <c r="H79" s="1"/>
    </row>
    <row r="80" s="2" customFormat="1" customHeight="1" spans="1:8">
      <c r="A80" s="1"/>
      <c r="B80" s="1"/>
      <c r="C80" s="1"/>
      <c r="D80" s="1"/>
      <c r="E80" s="6"/>
      <c r="F80" s="1"/>
      <c r="G80" s="1"/>
      <c r="H80" s="1"/>
    </row>
    <row r="81" s="2" customFormat="1" customHeight="1" spans="1:8">
      <c r="A81" s="1"/>
      <c r="B81" s="1"/>
      <c r="C81" s="1"/>
      <c r="D81" s="1"/>
      <c r="E81" s="6"/>
      <c r="F81" s="1"/>
      <c r="G81" s="1"/>
      <c r="H81" s="1"/>
    </row>
    <row r="82" s="2" customFormat="1" customHeight="1" spans="1:8">
      <c r="A82" s="1"/>
      <c r="B82" s="1"/>
      <c r="C82" s="1"/>
      <c r="D82" s="1"/>
      <c r="E82" s="6"/>
      <c r="F82" s="1"/>
      <c r="G82" s="1"/>
      <c r="H82" s="1"/>
    </row>
    <row r="83" s="2" customFormat="1" customHeight="1" spans="1:8">
      <c r="A83" s="1"/>
      <c r="B83" s="1"/>
      <c r="C83" s="1"/>
      <c r="D83" s="1"/>
      <c r="E83" s="6"/>
      <c r="F83" s="1"/>
      <c r="G83" s="1"/>
      <c r="H83" s="1"/>
    </row>
    <row r="84" s="2" customFormat="1" customHeight="1" spans="1:8">
      <c r="A84" s="1"/>
      <c r="B84" s="1"/>
      <c r="C84" s="1"/>
      <c r="D84" s="1"/>
      <c r="E84" s="6"/>
      <c r="F84" s="1"/>
      <c r="G84" s="1"/>
      <c r="H84" s="1"/>
    </row>
    <row r="85" s="2" customFormat="1" customHeight="1" spans="1:8">
      <c r="A85" s="1"/>
      <c r="B85" s="1"/>
      <c r="C85" s="1"/>
      <c r="D85" s="1"/>
      <c r="E85" s="6"/>
      <c r="F85" s="1"/>
      <c r="G85" s="1"/>
      <c r="H85" s="1"/>
    </row>
    <row r="86" s="2" customFormat="1" customHeight="1" spans="1:8">
      <c r="A86" s="1"/>
      <c r="B86" s="1"/>
      <c r="C86" s="1"/>
      <c r="D86" s="1"/>
      <c r="E86" s="6"/>
      <c r="F86" s="1"/>
      <c r="G86" s="1"/>
      <c r="H86" s="1"/>
    </row>
    <row r="87" s="2" customFormat="1" customHeight="1" spans="1:8">
      <c r="A87" s="1"/>
      <c r="B87" s="1"/>
      <c r="C87" s="1"/>
      <c r="D87" s="1"/>
      <c r="E87" s="6"/>
      <c r="F87" s="1"/>
      <c r="G87" s="1"/>
      <c r="H87" s="1"/>
    </row>
    <row r="88" s="2" customFormat="1" customHeight="1" spans="1:8">
      <c r="A88" s="1"/>
      <c r="B88" s="1"/>
      <c r="C88" s="1"/>
      <c r="D88" s="1"/>
      <c r="E88" s="6"/>
      <c r="F88" s="1"/>
      <c r="G88" s="1"/>
      <c r="H88" s="1"/>
    </row>
    <row r="89" s="2" customFormat="1" customHeight="1" spans="1:8">
      <c r="A89" s="1"/>
      <c r="B89" s="1"/>
      <c r="C89" s="1"/>
      <c r="D89" s="1"/>
      <c r="E89" s="6"/>
      <c r="F89" s="1"/>
      <c r="G89" s="1"/>
      <c r="H89" s="1"/>
    </row>
    <row r="90" s="2" customFormat="1" customHeight="1" spans="1:8">
      <c r="A90" s="1"/>
      <c r="B90" s="1"/>
      <c r="C90" s="1"/>
      <c r="D90" s="1"/>
      <c r="E90" s="6"/>
      <c r="F90" s="1"/>
      <c r="G90" s="1"/>
      <c r="H90" s="1"/>
    </row>
    <row r="91" s="2" customFormat="1" customHeight="1" spans="1:8">
      <c r="A91" s="1"/>
      <c r="B91" s="1"/>
      <c r="C91" s="1"/>
      <c r="D91" s="1"/>
      <c r="E91" s="6"/>
      <c r="F91" s="1"/>
      <c r="G91" s="1"/>
      <c r="H91" s="1"/>
    </row>
    <row r="92" s="2" customFormat="1" customHeight="1" spans="1:8">
      <c r="A92" s="1"/>
      <c r="B92" s="1"/>
      <c r="C92" s="1"/>
      <c r="D92" s="1"/>
      <c r="E92" s="6"/>
      <c r="F92" s="1"/>
      <c r="G92" s="1"/>
      <c r="H92" s="1"/>
    </row>
    <row r="93" s="2" customFormat="1" customHeight="1" spans="1:8">
      <c r="A93" s="1"/>
      <c r="B93" s="1"/>
      <c r="C93" s="1"/>
      <c r="D93" s="1"/>
      <c r="E93" s="6"/>
      <c r="F93" s="1"/>
      <c r="G93" s="1"/>
      <c r="H93" s="1"/>
    </row>
    <row r="94" s="2" customFormat="1" customHeight="1" spans="1:8">
      <c r="A94" s="1"/>
      <c r="B94" s="1"/>
      <c r="C94" s="1"/>
      <c r="D94" s="1"/>
      <c r="E94" s="6"/>
      <c r="F94" s="1"/>
      <c r="G94" s="1"/>
      <c r="H94" s="1"/>
    </row>
    <row r="95" s="2" customFormat="1" customHeight="1" spans="1:8">
      <c r="A95" s="1"/>
      <c r="B95" s="1"/>
      <c r="C95" s="1"/>
      <c r="D95" s="1"/>
      <c r="E95" s="6"/>
      <c r="F95" s="1"/>
      <c r="G95" s="1"/>
      <c r="H95" s="1"/>
    </row>
    <row r="96" s="2" customFormat="1" customHeight="1" spans="1:8">
      <c r="A96" s="1"/>
      <c r="B96" s="1"/>
      <c r="C96" s="1"/>
      <c r="D96" s="1"/>
      <c r="E96" s="6"/>
      <c r="F96" s="1"/>
      <c r="G96" s="1"/>
      <c r="H96" s="1"/>
    </row>
    <row r="97" s="2" customFormat="1" customHeight="1" spans="1:8">
      <c r="A97" s="1"/>
      <c r="B97" s="1"/>
      <c r="C97" s="1"/>
      <c r="D97" s="1"/>
      <c r="E97" s="6"/>
      <c r="F97" s="1"/>
      <c r="G97" s="1"/>
      <c r="H97" s="1"/>
    </row>
  </sheetData>
  <autoFilter ref="A2:H47">
    <extLst/>
  </autoFilter>
  <mergeCells count="1">
    <mergeCell ref="A1:H1"/>
  </mergeCells>
  <pageMargins left="0.432638888888889" right="0" top="0" bottom="0" header="0" footer="0"/>
  <pageSetup paperSize="9" scale="81" fitToHeight="0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四楼餐厅改造物资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秦海茵</dc:creator>
  <cp:lastModifiedBy>陈士春</cp:lastModifiedBy>
  <dcterms:created xsi:type="dcterms:W3CDTF">2023-05-14T11:15:00Z</dcterms:created>
  <dcterms:modified xsi:type="dcterms:W3CDTF">2026-04-23T07:14:38Z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EB9BA1C83B0D40A8A38FF8B5683D42A9</vt:lpwstr>
  </property>
  <property fmtid="{D5CDD505-2E9C-101B-9397-08002B2CF9AE}" pid="4" name="CalculationRule">
    <vt:i4>0</vt:i4>
  </property>
</Properties>
</file>