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ellimages.xml><?xml version="1.0" encoding="utf-8"?>
<etc:cellImages xmlns:xdr="http://schemas.openxmlformats.org/drawingml/2006/spreadsheetDrawing" xmlns:r="http://schemas.openxmlformats.org/officeDocument/2006/relationships" xmlns:a="http://schemas.openxmlformats.org/drawingml/2006/main" xmlns:etc="http://www.wps.cn/officeDocument/2017/etCustomData">
  <etc:cellImage>
    <xdr:pic>
      <xdr:nvPicPr>
        <xdr:cNvPr id="13" name="ID_0FEE44BE9E9D4847B507727EBFF1ED58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3676650" y="4000500"/>
          <a:ext cx="1590675" cy="21240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4" name="ID_E14AA380959D4E389177CE9A4DC7F52A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3676650" y="2095500"/>
          <a:ext cx="7191375" cy="66675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5" name="ID_22FD7B60CDC34DCD944D7D6AF579CABE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4629150" y="2978150"/>
          <a:ext cx="4095750" cy="46958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8" name="ID_AE101E2F4FCC4BC5A8F0275C692734F9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3676650" y="1914525"/>
          <a:ext cx="5629275" cy="6962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19" name="ID_3302FC26A1A54510B23D710855FB0C9D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3676650" y="2867025"/>
          <a:ext cx="5791200" cy="64198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0" name="ID_4D7DD3E1DA194A17A2CA904A7CE7EE38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3676650" y="7366000"/>
          <a:ext cx="6791325" cy="66198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1" name="ID_1DF703B808DE4F13B51CA14C98092D24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3676650" y="8294370"/>
          <a:ext cx="7029450" cy="6705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3" name="ID_13CFE48AD1DD470A8ACCC31A475DA0B4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3676650" y="5314315"/>
          <a:ext cx="8582025" cy="55340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5" name="ID_A2DC76DD98AC410B8ED7456884126AA1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3676650" y="5928360"/>
          <a:ext cx="11182350" cy="60293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7" name="ID_2E833405864C4A8F98B772DB12DBE9F9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3676650" y="6441440"/>
          <a:ext cx="7381875" cy="6705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8" name="ID_EBAC88B8DBC64B6EBAE0F33312DA24C0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6686550" y="4361815"/>
          <a:ext cx="6600825" cy="637222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2" name="ID_E3C7C3BB57D346CEBEAB7776107BF98D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3676650" y="9132570"/>
          <a:ext cx="12192000" cy="12192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3" name="ID_B6A5C7E226C54616A55660C13E13F5EE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6000750" y="9132570"/>
          <a:ext cx="12192000" cy="12192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4" name="ID_E89314836CF54D7682DF5D50DD50D39D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6713855" y="8894445"/>
          <a:ext cx="12192000" cy="121920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5" name="ID_2304AD54A5FD4AFD8C603F9DDD803B0B"/>
        <xdr:cNvPicPr>
          <a:picLocks noChangeAspect="1"/>
        </xdr:cNvPicPr>
      </xdr:nvPicPr>
      <xdr:blipFill>
        <a:blip r:embed="rId15"/>
        <a:stretch>
          <a:fillRect/>
        </a:stretch>
      </xdr:blipFill>
      <xdr:spPr>
        <a:xfrm>
          <a:off x="3676650" y="10094595"/>
          <a:ext cx="6515100" cy="516255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6" name="ID_3A10101418B949DDBE5D3DBCA2E74F43"/>
        <xdr:cNvPicPr>
          <a:picLocks noChangeAspect="1"/>
        </xdr:cNvPicPr>
      </xdr:nvPicPr>
      <xdr:blipFill>
        <a:blip r:embed="rId16"/>
        <a:stretch>
          <a:fillRect/>
        </a:stretch>
      </xdr:blipFill>
      <xdr:spPr>
        <a:xfrm>
          <a:off x="3676650" y="10607040"/>
          <a:ext cx="6334125" cy="63246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7" name="ID_1241AD80B0E547BD90787649A264A97D"/>
        <xdr:cNvPicPr>
          <a:picLocks noChangeAspect="1"/>
        </xdr:cNvPicPr>
      </xdr:nvPicPr>
      <xdr:blipFill>
        <a:blip r:embed="rId17"/>
        <a:stretch>
          <a:fillRect/>
        </a:stretch>
      </xdr:blipFill>
      <xdr:spPr>
        <a:xfrm>
          <a:off x="3676650" y="11729085"/>
          <a:ext cx="3838575" cy="3914775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8" name="ID_7C1DA06C23FC498FB66A61A351C6D521"/>
        <xdr:cNvPicPr>
          <a:picLocks noChangeAspect="1"/>
        </xdr:cNvPicPr>
      </xdr:nvPicPr>
      <xdr:blipFill>
        <a:blip r:embed="rId18"/>
        <a:stretch>
          <a:fillRect/>
        </a:stretch>
      </xdr:blipFill>
      <xdr:spPr>
        <a:xfrm>
          <a:off x="3676650" y="12681585"/>
          <a:ext cx="5143500" cy="6362700"/>
        </a:xfrm>
        <a:prstGeom prst="rect">
          <a:avLst/>
        </a:prstGeom>
        <a:noFill/>
        <a:ln w="9525">
          <a:noFill/>
        </a:ln>
      </xdr:spPr>
    </xdr:pic>
  </etc:cellImage>
  <etc:cellImage>
    <xdr:pic>
      <xdr:nvPicPr>
        <xdr:cNvPr id="9" name="ID_0602E1C11E4641C9A932CFD2B003CF0F"/>
        <xdr:cNvPicPr>
          <a:picLocks noChangeAspect="1"/>
        </xdr:cNvPicPr>
      </xdr:nvPicPr>
      <xdr:blipFill>
        <a:blip r:embed="rId19"/>
        <a:stretch>
          <a:fillRect/>
        </a:stretch>
      </xdr:blipFill>
      <xdr:spPr>
        <a:xfrm>
          <a:off x="3914775" y="13634085"/>
          <a:ext cx="7077075" cy="6486525"/>
        </a:xfrm>
        <a:prstGeom prst="rect">
          <a:avLst/>
        </a:prstGeom>
        <a:noFill/>
        <a:ln w="9525">
          <a:noFill/>
        </a:ln>
      </xdr:spPr>
    </xdr:pic>
  </etc:cellImage>
</etc:cellImages>
</file>

<file path=xl/sharedStrings.xml><?xml version="1.0" encoding="utf-8"?>
<sst xmlns="http://schemas.openxmlformats.org/spreadsheetml/2006/main" count="69" uniqueCount="59">
  <si>
    <t>零星采购申请表</t>
  </si>
  <si>
    <t>序号</t>
  </si>
  <si>
    <t>物资名称</t>
  </si>
  <si>
    <t>规格型号</t>
  </si>
  <si>
    <t>单位</t>
  </si>
  <si>
    <t>数量</t>
  </si>
  <si>
    <t>图片</t>
  </si>
  <si>
    <t>最高限价</t>
  </si>
  <si>
    <t>最高总价</t>
  </si>
  <si>
    <t>备注</t>
  </si>
  <si>
    <t>铜鼻子</t>
  </si>
  <si>
    <t>10方</t>
  </si>
  <si>
    <t>100只/包</t>
  </si>
  <si>
    <t>16方</t>
  </si>
  <si>
    <t>箱变锁头</t>
  </si>
  <si>
    <t>MS888-1带钥匙配标片</t>
  </si>
  <si>
    <t>个</t>
  </si>
  <si>
    <t>配电锁</t>
  </si>
  <si>
    <t>MS308-2</t>
  </si>
  <si>
    <t>充电桩锁头</t>
  </si>
  <si>
    <t>MS828</t>
  </si>
  <si>
    <t>蚂蚁杀虫剂</t>
  </si>
  <si>
    <t>50包/盒</t>
  </si>
  <si>
    <t>箱</t>
  </si>
  <si>
    <t>除草剂</t>
  </si>
  <si>
    <t>5斤*6桶/箱</t>
  </si>
  <si>
    <t>喷壶</t>
  </si>
  <si>
    <t>5L</t>
  </si>
  <si>
    <t>手喷漆</t>
  </si>
  <si>
    <t>银色/白色/蓝色 /黑色450ml加重100g</t>
  </si>
  <si>
    <t>瓶</t>
  </si>
  <si>
    <t>银/白/蓝每种颜色80瓶，黑色60瓶</t>
  </si>
  <si>
    <t>批头套装</t>
  </si>
  <si>
    <t>100mm 8件套</t>
  </si>
  <si>
    <t>套</t>
  </si>
  <si>
    <t>直流绝缘监测模块</t>
  </si>
  <si>
    <t>GYDCG-UBCMVCX-12</t>
  </si>
  <si>
    <t>铜线</t>
  </si>
  <si>
    <t>70方</t>
  </si>
  <si>
    <t>米</t>
  </si>
  <si>
    <t>红/绿/蓝每种颜色各10米</t>
  </si>
  <si>
    <t>120方</t>
  </si>
  <si>
    <t>红色</t>
  </si>
  <si>
    <t>波纹管</t>
  </si>
  <si>
    <t>20MM直径，绝缘，加厚/100米</t>
  </si>
  <si>
    <t>100米</t>
  </si>
  <si>
    <t>总共需要200米</t>
  </si>
  <si>
    <t>快干水泥</t>
  </si>
  <si>
    <t>4kg/桶</t>
  </si>
  <si>
    <t>桶</t>
  </si>
  <si>
    <t>4P 40A漏保空开</t>
  </si>
  <si>
    <t>4P 40A</t>
  </si>
  <si>
    <t>劳保手套</t>
  </si>
  <si>
    <t>12双/打</t>
  </si>
  <si>
    <t>800加厚棉线600双</t>
  </si>
  <si>
    <t>合计</t>
  </si>
  <si>
    <t>审批人：</t>
  </si>
  <si>
    <t>审核人：</t>
  </si>
  <si>
    <t>制表人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</si>
</sst>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6"/>
      <color theme="1"/>
      <name val="宋体"/>
      <charset val="134"/>
      <scheme val="minor"/>
    </font>
    <font>
      <b/>
      <sz val="16"/>
      <name val="宋体"/>
      <charset val="134"/>
      <scheme val="major"/>
    </font>
    <font>
      <sz val="16"/>
      <name val="宋体"/>
      <charset val="134"/>
      <scheme val="major"/>
    </font>
    <font>
      <u/>
      <sz val="16"/>
      <color rgb="FF800080"/>
      <name val="宋体"/>
      <charset val="0"/>
      <scheme val="minor"/>
    </font>
    <font>
      <sz val="16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6" fillId="0" borderId="0">
      <alignment vertical="center"/>
    </xf>
    <xf numFmtId="0" fontId="7" fillId="0" borderId="0">
      <alignment vertical="center"/>
    </xf>
    <xf numFmtId="0" fontId="0" fillId="2" borderId="3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4">
      <alignment vertical="center"/>
    </xf>
    <xf numFmtId="0" fontId="12" fillId="0" borderId="4">
      <alignment vertical="center"/>
    </xf>
    <xf numFmtId="0" fontId="13" fillId="0" borderId="5">
      <alignment vertical="center"/>
    </xf>
    <xf numFmtId="0" fontId="13" fillId="0" borderId="0">
      <alignment vertical="center"/>
    </xf>
    <xf numFmtId="0" fontId="14" fillId="3" borderId="6">
      <alignment vertical="center"/>
    </xf>
    <xf numFmtId="0" fontId="15" fillId="4" borderId="7">
      <alignment vertical="center"/>
    </xf>
    <xf numFmtId="0" fontId="16" fillId="4" borderId="6">
      <alignment vertical="center"/>
    </xf>
    <xf numFmtId="0" fontId="17" fillId="5" borderId="8">
      <alignment vertical="center"/>
    </xf>
    <xf numFmtId="0" fontId="18" fillId="0" borderId="9">
      <alignment vertical="center"/>
    </xf>
    <xf numFmtId="0" fontId="19" fillId="0" borderId="10">
      <alignment vertical="center"/>
    </xf>
    <xf numFmtId="0" fontId="20" fillId="6" borderId="0">
      <alignment vertical="center"/>
    </xf>
    <xf numFmtId="0" fontId="21" fillId="7" borderId="0">
      <alignment vertical="center"/>
    </xf>
    <xf numFmtId="0" fontId="22" fillId="8" borderId="0">
      <alignment vertical="center"/>
    </xf>
    <xf numFmtId="0" fontId="23" fillId="9" borderId="0">
      <alignment vertical="center"/>
    </xf>
    <xf numFmtId="0" fontId="24" fillId="10" borderId="0">
      <alignment vertical="center"/>
    </xf>
    <xf numFmtId="0" fontId="24" fillId="11" borderId="0">
      <alignment vertical="center"/>
    </xf>
    <xf numFmtId="0" fontId="23" fillId="12" borderId="0">
      <alignment vertical="center"/>
    </xf>
    <xf numFmtId="0" fontId="23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3" fillId="16" borderId="0">
      <alignment vertical="center"/>
    </xf>
    <xf numFmtId="0" fontId="23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3" fillId="20" borderId="0">
      <alignment vertical="center"/>
    </xf>
    <xf numFmtId="0" fontId="23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3" fillId="24" borderId="0">
      <alignment vertical="center"/>
    </xf>
    <xf numFmtId="0" fontId="23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3" fillId="28" borderId="0">
      <alignment vertical="center"/>
    </xf>
    <xf numFmtId="0" fontId="23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3" fillId="32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0" borderId="0" xfId="6" applyFont="1">
      <alignment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5" fillId="0" borderId="0" xfId="0" applyFont="1" applyAlignment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cellimages.xml.rels><?xml version="1.0" encoding="UTF-8" standalone="yes"?>
<Relationships xmlns="http://schemas.openxmlformats.org/package/2006/relationships"><Relationship Id="rId9" Type="http://schemas.openxmlformats.org/officeDocument/2006/relationships/image" Target="media/image9.png"/><Relationship Id="rId8" Type="http://schemas.openxmlformats.org/officeDocument/2006/relationships/image" Target="media/image8.png"/><Relationship Id="rId7" Type="http://schemas.openxmlformats.org/officeDocument/2006/relationships/image" Target="media/image7.png"/><Relationship Id="rId6" Type="http://schemas.openxmlformats.org/officeDocument/2006/relationships/image" Target="media/image6.png"/><Relationship Id="rId5" Type="http://schemas.openxmlformats.org/officeDocument/2006/relationships/image" Target="media/image5.png"/><Relationship Id="rId4" Type="http://schemas.openxmlformats.org/officeDocument/2006/relationships/image" Target="media/image4.png"/><Relationship Id="rId3" Type="http://schemas.openxmlformats.org/officeDocument/2006/relationships/image" Target="media/image3.png"/><Relationship Id="rId2" Type="http://schemas.openxmlformats.org/officeDocument/2006/relationships/image" Target="media/image2.png"/><Relationship Id="rId19" Type="http://schemas.openxmlformats.org/officeDocument/2006/relationships/image" Target="media/image19.png"/><Relationship Id="rId18" Type="http://schemas.openxmlformats.org/officeDocument/2006/relationships/image" Target="media/image18.png"/><Relationship Id="rId17" Type="http://schemas.openxmlformats.org/officeDocument/2006/relationships/image" Target="media/image17.png"/><Relationship Id="rId16" Type="http://schemas.openxmlformats.org/officeDocument/2006/relationships/image" Target="media/image16.png"/><Relationship Id="rId15" Type="http://schemas.openxmlformats.org/officeDocument/2006/relationships/image" Target="media/image15.png"/><Relationship Id="rId14" Type="http://schemas.openxmlformats.org/officeDocument/2006/relationships/image" Target="media/image14.png"/><Relationship Id="rId13" Type="http://schemas.openxmlformats.org/officeDocument/2006/relationships/image" Target="media/image13.png"/><Relationship Id="rId12" Type="http://schemas.openxmlformats.org/officeDocument/2006/relationships/image" Target="media/image12.png"/><Relationship Id="rId11" Type="http://schemas.openxmlformats.org/officeDocument/2006/relationships/image" Target="media/image11.png"/><Relationship Id="rId10" Type="http://schemas.openxmlformats.org/officeDocument/2006/relationships/image" Target="media/image10.png"/><Relationship Id="rId1" Type="http://schemas.openxmlformats.org/officeDocument/2006/relationships/image" Target="media/image1.png"/></Relationships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www.wps.cn/officeDocument/2020/cellImage" Target="cellimag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22"/>
  <sheetViews>
    <sheetView tabSelected="1" zoomScale="82" zoomScaleNormal="82" workbookViewId="0">
      <selection activeCell="A1" sqref="A1:J1"/>
    </sheetView>
  </sheetViews>
  <sheetFormatPr defaultColWidth="9" defaultRowHeight="13.5"/>
  <cols>
    <col min="2" max="2" width="15.375" customWidth="1"/>
    <col min="4" max="4" width="18.25" customWidth="1"/>
    <col min="6" max="6" width="21.3166666666667"/>
    <col min="7" max="7" width="12.875" customWidth="1"/>
    <col min="9" max="9" width="32.125" customWidth="1"/>
  </cols>
  <sheetData>
    <row r="1" ht="64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40.5" spans="1:10">
      <c r="A2" s="2" t="s">
        <v>1</v>
      </c>
      <c r="B2" s="3" t="s">
        <v>2</v>
      </c>
      <c r="C2" s="3" t="s">
        <v>3</v>
      </c>
      <c r="D2" s="2" t="s">
        <v>4</v>
      </c>
      <c r="E2" s="2" t="s">
        <v>5</v>
      </c>
      <c r="F2" s="4" t="s">
        <v>6</v>
      </c>
      <c r="G2" s="4" t="s">
        <v>7</v>
      </c>
      <c r="H2" s="3" t="s">
        <v>8</v>
      </c>
      <c r="I2" s="3" t="s">
        <v>9</v>
      </c>
      <c r="J2" s="3"/>
    </row>
    <row r="3" ht="75" spans="1:10">
      <c r="A3" s="5">
        <v>1</v>
      </c>
      <c r="B3" s="6" t="s">
        <v>10</v>
      </c>
      <c r="C3" s="6" t="s">
        <v>11</v>
      </c>
      <c r="D3" s="7" t="s">
        <v>12</v>
      </c>
      <c r="E3" s="7">
        <v>50</v>
      </c>
      <c r="F3" s="8" t="str">
        <f>_xlfn.DISPIMG("ID_AE101E2F4FCC4BC5A8F0275C692734F9",1)</f>
        <v>=DISPIMG("ID_AE101E2F4FCC4BC5A8F0275C692734F9",1)</v>
      </c>
      <c r="G3" s="6">
        <v>45</v>
      </c>
      <c r="H3" s="6">
        <f>E3*G3</f>
        <v>2250</v>
      </c>
      <c r="I3" s="6"/>
      <c r="J3" s="6"/>
    </row>
    <row r="4" ht="75" spans="1:10">
      <c r="A4" s="5">
        <v>2</v>
      </c>
      <c r="B4" s="6" t="s">
        <v>10</v>
      </c>
      <c r="C4" s="6" t="s">
        <v>13</v>
      </c>
      <c r="D4" s="7" t="s">
        <v>12</v>
      </c>
      <c r="E4" s="7">
        <v>50</v>
      </c>
      <c r="F4" s="8" t="str">
        <f>_xlfn.DISPIMG("ID_3302FC26A1A54510B23D710855FB0C9D",1)</f>
        <v>=DISPIMG("ID_3302FC26A1A54510B23D710855FB0C9D",1)</v>
      </c>
      <c r="G4" s="6">
        <v>60</v>
      </c>
      <c r="H4" s="6">
        <f t="shared" ref="H4:H19" si="0">E4*G4</f>
        <v>3000</v>
      </c>
      <c r="I4" s="6"/>
      <c r="J4" s="6"/>
    </row>
    <row r="5" ht="81" spans="1:10">
      <c r="A5" s="5">
        <v>3</v>
      </c>
      <c r="B5" s="6" t="s">
        <v>14</v>
      </c>
      <c r="C5" s="6" t="s">
        <v>15</v>
      </c>
      <c r="D5" s="7" t="s">
        <v>16</v>
      </c>
      <c r="E5" s="7">
        <v>50</v>
      </c>
      <c r="F5" s="8" t="str">
        <f>_xlfn.DISPIMG("ID_E14AA380959D4E389177CE9A4DC7F52A",1)</f>
        <v>=DISPIMG("ID_E14AA380959D4E389177CE9A4DC7F52A",1)</v>
      </c>
      <c r="G5" s="6">
        <v>40</v>
      </c>
      <c r="H5" s="6">
        <f t="shared" si="0"/>
        <v>2000</v>
      </c>
      <c r="I5" s="6"/>
      <c r="J5" s="6"/>
    </row>
    <row r="6" ht="75" spans="1:10">
      <c r="A6" s="5">
        <v>4</v>
      </c>
      <c r="B6" s="6" t="s">
        <v>17</v>
      </c>
      <c r="C6" s="6" t="s">
        <v>18</v>
      </c>
      <c r="D6" s="7" t="s">
        <v>16</v>
      </c>
      <c r="E6" s="7">
        <v>500</v>
      </c>
      <c r="F6" s="8" t="str">
        <f>_xlfn.DISPIMG("ID_22FD7B60CDC34DCD944D7D6AF579CABE",1)</f>
        <v>=DISPIMG("ID_22FD7B60CDC34DCD944D7D6AF579CABE",1)</v>
      </c>
      <c r="G6" s="6">
        <v>7</v>
      </c>
      <c r="H6" s="6">
        <f t="shared" si="0"/>
        <v>3500</v>
      </c>
      <c r="I6" s="6"/>
      <c r="J6" s="6"/>
    </row>
    <row r="7" ht="72" customHeight="1" spans="1:10">
      <c r="A7" s="5">
        <v>5</v>
      </c>
      <c r="B7" s="6" t="s">
        <v>19</v>
      </c>
      <c r="C7" s="6" t="s">
        <v>20</v>
      </c>
      <c r="D7" s="7" t="s">
        <v>16</v>
      </c>
      <c r="E7" s="7">
        <v>100</v>
      </c>
      <c r="F7" s="8" t="str">
        <f>_xlfn.DISPIMG("ID_EBAC88B8DBC64B6EBAE0F33312DA24C0",1)</f>
        <v>=DISPIMG("ID_EBAC88B8DBC64B6EBAE0F33312DA24C0",1)</v>
      </c>
      <c r="G7" s="6">
        <v>17</v>
      </c>
      <c r="H7" s="6">
        <f t="shared" si="0"/>
        <v>1700</v>
      </c>
      <c r="I7" s="6" t="str">
        <f>_xlfn.DISPIMG("ID_0FEE44BE9E9D4847B507727EBFF1ED58",1)</f>
        <v>=DISPIMG("ID_0FEE44BE9E9D4847B507727EBFF1ED58",1)</v>
      </c>
      <c r="J7" s="6"/>
    </row>
    <row r="8" ht="75" customHeight="1" spans="1:10">
      <c r="A8" s="5">
        <v>6</v>
      </c>
      <c r="B8" s="6" t="s">
        <v>21</v>
      </c>
      <c r="C8" s="6" t="s">
        <v>22</v>
      </c>
      <c r="D8" s="7" t="s">
        <v>23</v>
      </c>
      <c r="E8" s="7">
        <v>2</v>
      </c>
      <c r="F8" s="8" t="str">
        <f>_xlfn.DISPIMG("ID_13CFE48AD1DD470A8ACCC31A475DA0B4",1)</f>
        <v>=DISPIMG("ID_13CFE48AD1DD470A8ACCC31A475DA0B4",1)</v>
      </c>
      <c r="G8" s="6">
        <v>330</v>
      </c>
      <c r="H8" s="6">
        <f t="shared" si="0"/>
        <v>660</v>
      </c>
      <c r="I8" s="6"/>
      <c r="J8" s="6"/>
    </row>
    <row r="9" ht="70" customHeight="1" spans="1:10">
      <c r="A9" s="5">
        <v>7</v>
      </c>
      <c r="B9" s="6" t="s">
        <v>24</v>
      </c>
      <c r="C9" s="6" t="s">
        <v>25</v>
      </c>
      <c r="D9" s="7" t="s">
        <v>23</v>
      </c>
      <c r="E9" s="7">
        <v>6</v>
      </c>
      <c r="F9" s="8" t="str">
        <f>_xlfn.DISPIMG("ID_A2DC76DD98AC410B8ED7456884126AA1",1)</f>
        <v>=DISPIMG("ID_A2DC76DD98AC410B8ED7456884126AA1",1)</v>
      </c>
      <c r="G9" s="6">
        <v>240</v>
      </c>
      <c r="H9" s="6">
        <f t="shared" si="0"/>
        <v>1440</v>
      </c>
      <c r="I9" s="6"/>
      <c r="J9" s="6"/>
    </row>
    <row r="10" ht="68.1" spans="1:10">
      <c r="A10" s="5">
        <v>8</v>
      </c>
      <c r="B10" s="6" t="s">
        <v>26</v>
      </c>
      <c r="C10" s="6" t="s">
        <v>27</v>
      </c>
      <c r="D10" s="7" t="s">
        <v>16</v>
      </c>
      <c r="E10" s="7">
        <v>37</v>
      </c>
      <c r="F10" s="8" t="str">
        <f>_xlfn.DISPIMG("ID_2E833405864C4A8F98B772DB12DBE9F9",1)</f>
        <v>=DISPIMG("ID_2E833405864C4A8F98B772DB12DBE9F9",1)</v>
      </c>
      <c r="G10" s="6">
        <v>27</v>
      </c>
      <c r="H10" s="6">
        <f t="shared" si="0"/>
        <v>999</v>
      </c>
      <c r="I10" s="6"/>
      <c r="J10" s="6"/>
    </row>
    <row r="11" ht="141.75" spans="1:10">
      <c r="A11" s="5">
        <v>9</v>
      </c>
      <c r="B11" s="6" t="s">
        <v>28</v>
      </c>
      <c r="C11" s="6" t="s">
        <v>29</v>
      </c>
      <c r="D11" s="7" t="s">
        <v>30</v>
      </c>
      <c r="E11" s="7">
        <v>300</v>
      </c>
      <c r="F11" s="8" t="str">
        <f>_xlfn.DISPIMG("ID_4D7DD3E1DA194A17A2CA904A7CE7EE38",1)</f>
        <v>=DISPIMG("ID_4D7DD3E1DA194A17A2CA904A7CE7EE38",1)</v>
      </c>
      <c r="G11" s="6">
        <v>6</v>
      </c>
      <c r="H11" s="6">
        <f t="shared" si="0"/>
        <v>1800</v>
      </c>
      <c r="I11" s="6" t="s">
        <v>31</v>
      </c>
      <c r="J11" s="6"/>
    </row>
    <row r="12" ht="71.5" spans="1:10">
      <c r="A12" s="5">
        <v>10</v>
      </c>
      <c r="B12" s="6" t="s">
        <v>32</v>
      </c>
      <c r="C12" s="6" t="s">
        <v>33</v>
      </c>
      <c r="D12" s="7" t="s">
        <v>34</v>
      </c>
      <c r="E12" s="7">
        <v>40</v>
      </c>
      <c r="F12" s="8" t="str">
        <f>_xlfn.DISPIMG("ID_1DF703B808DE4F13B51CA14C98092D24",1)</f>
        <v>=DISPIMG("ID_1DF703B808DE4F13B51CA14C98092D24",1)</v>
      </c>
      <c r="G12" s="6">
        <v>27</v>
      </c>
      <c r="H12" s="6">
        <f t="shared" si="0"/>
        <v>1080</v>
      </c>
      <c r="I12" s="6"/>
      <c r="J12" s="6"/>
    </row>
    <row r="13" ht="70" customHeight="1" spans="1:10">
      <c r="A13" s="5">
        <v>11</v>
      </c>
      <c r="B13" s="6" t="s">
        <v>35</v>
      </c>
      <c r="C13" s="6" t="s">
        <v>36</v>
      </c>
      <c r="D13" s="7" t="s">
        <v>16</v>
      </c>
      <c r="E13" s="7">
        <v>1</v>
      </c>
      <c r="F13" s="8" t="str">
        <f>_xlfn.DISPIMG("ID_E3C7C3BB57D346CEBEAB7776107BF98D",1)</f>
        <v>=DISPIMG("ID_E3C7C3BB57D346CEBEAB7776107BF98D",1)</v>
      </c>
      <c r="G13" s="6">
        <v>350</v>
      </c>
      <c r="H13" s="6">
        <f t="shared" si="0"/>
        <v>350</v>
      </c>
      <c r="I13" s="6" t="str">
        <f>_xlfn.DISPIMG("ID_B6A5C7E226C54616A55660C13E13F5EE",1)</f>
        <v>=DISPIMG("ID_B6A5C7E226C54616A55660C13E13F5EE",1)</v>
      </c>
      <c r="J13" s="6" t="str">
        <f>_xlfn.DISPIMG("ID_E89314836CF54D7682DF5D50DD50D39D",1)</f>
        <v>=DISPIMG("ID_E89314836CF54D7682DF5D50DD50D39D",1)</v>
      </c>
    </row>
    <row r="14" ht="59.4" spans="1:10">
      <c r="A14" s="5">
        <v>12</v>
      </c>
      <c r="B14" s="6" t="s">
        <v>37</v>
      </c>
      <c r="C14" s="6" t="s">
        <v>38</v>
      </c>
      <c r="D14" s="7" t="s">
        <v>39</v>
      </c>
      <c r="E14" s="7">
        <v>40</v>
      </c>
      <c r="F14" s="8" t="str">
        <f>_xlfn.DISPIMG("ID_2304AD54A5FD4AFD8C603F9DDD803B0B",1)</f>
        <v>=DISPIMG("ID_2304AD54A5FD4AFD8C603F9DDD803B0B",1)</v>
      </c>
      <c r="G14" s="6">
        <v>70</v>
      </c>
      <c r="H14" s="6">
        <f t="shared" si="0"/>
        <v>2800</v>
      </c>
      <c r="I14" s="6" t="s">
        <v>40</v>
      </c>
      <c r="J14" s="6"/>
    </row>
    <row r="15" ht="64" customHeight="1" spans="1:10">
      <c r="A15" s="5">
        <v>13</v>
      </c>
      <c r="B15" s="6" t="s">
        <v>37</v>
      </c>
      <c r="C15" s="6" t="s">
        <v>41</v>
      </c>
      <c r="D15" s="7" t="s">
        <v>39</v>
      </c>
      <c r="E15" s="7">
        <v>10</v>
      </c>
      <c r="F15" s="8" t="str">
        <f>_xlfn.DISPIMG("ID_2304AD54A5FD4AFD8C603F9DDD803B0B",1)</f>
        <v>=DISPIMG("ID_2304AD54A5FD4AFD8C603F9DDD803B0B",1)</v>
      </c>
      <c r="G15" s="6">
        <v>125</v>
      </c>
      <c r="H15" s="6">
        <f t="shared" si="0"/>
        <v>1250</v>
      </c>
      <c r="I15" s="6" t="s">
        <v>42</v>
      </c>
      <c r="J15" s="6"/>
    </row>
    <row r="16" ht="101.25" spans="1:10">
      <c r="A16" s="5">
        <v>14</v>
      </c>
      <c r="B16" s="6" t="s">
        <v>43</v>
      </c>
      <c r="C16" s="6" t="s">
        <v>44</v>
      </c>
      <c r="D16" s="7" t="s">
        <v>45</v>
      </c>
      <c r="E16" s="7">
        <v>2</v>
      </c>
      <c r="F16" s="8" t="str">
        <f>_xlfn.DISPIMG("ID_3A10101418B949DDBE5D3DBCA2E74F43",1)</f>
        <v>=DISPIMG("ID_3A10101418B949DDBE5D3DBCA2E74F43",1)</v>
      </c>
      <c r="G16" s="6">
        <v>100</v>
      </c>
      <c r="H16" s="6">
        <f t="shared" si="0"/>
        <v>200</v>
      </c>
      <c r="I16" s="6" t="s">
        <v>46</v>
      </c>
      <c r="J16" s="6"/>
    </row>
    <row r="17" ht="75" spans="1:10">
      <c r="A17" s="5">
        <v>15</v>
      </c>
      <c r="B17" s="6" t="s">
        <v>47</v>
      </c>
      <c r="C17" s="6" t="s">
        <v>48</v>
      </c>
      <c r="D17" s="7" t="s">
        <v>49</v>
      </c>
      <c r="E17" s="7">
        <v>10</v>
      </c>
      <c r="F17" s="8" t="str">
        <f>_xlfn.DISPIMG("ID_1241AD80B0E547BD90787649A264A97D",1)</f>
        <v>=DISPIMG("ID_1241AD80B0E547BD90787649A264A97D",1)</v>
      </c>
      <c r="G17" s="6">
        <v>28</v>
      </c>
      <c r="H17" s="6">
        <f t="shared" si="0"/>
        <v>280</v>
      </c>
      <c r="I17" s="6"/>
      <c r="J17" s="6"/>
    </row>
    <row r="18" ht="75" spans="1:10">
      <c r="A18" s="5">
        <v>16</v>
      </c>
      <c r="B18" s="6" t="s">
        <v>50</v>
      </c>
      <c r="C18" s="6" t="s">
        <v>51</v>
      </c>
      <c r="D18" s="7" t="s">
        <v>16</v>
      </c>
      <c r="E18" s="7">
        <v>10</v>
      </c>
      <c r="F18" s="8" t="str">
        <f>_xlfn.DISPIMG("ID_7C1DA06C23FC498FB66A61A351C6D521",1)</f>
        <v>=DISPIMG("ID_7C1DA06C23FC498FB66A61A351C6D521",1)</v>
      </c>
      <c r="G18" s="6">
        <v>55</v>
      </c>
      <c r="H18" s="6">
        <f t="shared" si="0"/>
        <v>550</v>
      </c>
      <c r="I18" s="6"/>
      <c r="J18" s="6"/>
    </row>
    <row r="19" ht="68.7" spans="1:10">
      <c r="A19" s="9">
        <v>17</v>
      </c>
      <c r="B19" s="10" t="s">
        <v>52</v>
      </c>
      <c r="C19" s="10" t="s">
        <v>53</v>
      </c>
      <c r="D19" s="11" t="s">
        <v>54</v>
      </c>
      <c r="E19" s="11">
        <v>1</v>
      </c>
      <c r="F19" s="8" t="str">
        <f>_xlfn.DISPIMG("ID_0602E1C11E4641C9A932CFD2B003CF0F",1)</f>
        <v>=DISPIMG("ID_0602E1C11E4641C9A932CFD2B003CF0F",1)</v>
      </c>
      <c r="G19" s="10">
        <v>460</v>
      </c>
      <c r="H19" s="6">
        <f t="shared" si="0"/>
        <v>460</v>
      </c>
      <c r="I19" s="6"/>
      <c r="J19" s="6"/>
    </row>
    <row r="20" ht="36" customHeight="1" spans="1:10">
      <c r="A20" s="5" t="s">
        <v>55</v>
      </c>
      <c r="B20" s="5"/>
      <c r="C20" s="5"/>
      <c r="D20" s="5"/>
      <c r="E20" s="5"/>
      <c r="F20" s="5"/>
      <c r="G20" s="5"/>
      <c r="H20" s="6">
        <f>SUM(H3:H19)</f>
        <v>24319</v>
      </c>
      <c r="I20" s="6"/>
      <c r="J20" s="6"/>
    </row>
    <row r="21" ht="20.25" spans="1:10">
      <c r="A21" s="12"/>
      <c r="B21" s="12"/>
      <c r="C21" s="12"/>
      <c r="D21" s="12"/>
      <c r="E21" s="12"/>
      <c r="F21" s="12"/>
      <c r="G21" s="12"/>
      <c r="H21" s="12"/>
      <c r="I21" s="12"/>
      <c r="J21" s="12"/>
    </row>
    <row r="22" ht="20.25" spans="1:10">
      <c r="A22" s="12" t="s">
        <v>56</v>
      </c>
      <c r="B22" s="12"/>
      <c r="C22" s="12"/>
      <c r="D22" s="12"/>
      <c r="E22" s="12"/>
      <c r="F22" s="12" t="s">
        <v>57</v>
      </c>
      <c r="G22" s="12"/>
      <c r="H22" s="12"/>
      <c r="I22" s="12"/>
      <c r="J22" s="12" t="s">
        <v>58</v>
      </c>
    </row>
  </sheetData>
  <mergeCells count="2">
    <mergeCell ref="A1:J1"/>
    <mergeCell ref="A20:G20"/>
  </mergeCells>
  <pageMargins left="0.25" right="0.25" top="0.75" bottom="0.75" header="0.298611111111111" footer="0.298611111111111"/>
  <pageSetup paperSize="9" scale="48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</dc:creator>
  <cp:lastModifiedBy>群</cp:lastModifiedBy>
  <dcterms:created xsi:type="dcterms:W3CDTF">2023-05-12T11:15:00Z</dcterms:created>
  <dcterms:modified xsi:type="dcterms:W3CDTF">2026-06-15T09:11:58Z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2052-12.1.0.26375</vt:lpwstr>
  </property>
  <property fmtid="{D5CDD505-2E9C-101B-9397-08002B2CF9AE}" pid="3" name="ICV">
    <vt:lpwstr>A2D42DCFC2A3420A91F2D67355A09225_12</vt:lpwstr>
  </property>
  <property fmtid="{D5CDD505-2E9C-101B-9397-08002B2CF9AE}" pid="4" name="CalculationRule">
    <vt:i4>0</vt:i4>
  </property>
</Properties>
</file>