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060" firstSheet="1" activeTab="1"/>
  </bookViews>
  <sheets>
    <sheet name="最高限价一览表" sheetId="1" state="hidden" r:id="rId1"/>
    <sheet name="最高限价一览表 "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<sst xmlns="http://schemas.openxmlformats.org/spreadsheetml/2006/main" count="427" uniqueCount="263">
  <si>
    <t>序号</t>
  </si>
  <si>
    <t>品类</t>
  </si>
  <si>
    <t>标的</t>
  </si>
  <si>
    <t>标包号</t>
  </si>
  <si>
    <t>类别</t>
  </si>
  <si>
    <t>标的物名称</t>
  </si>
  <si>
    <t>功率</t>
  </si>
  <si>
    <t>权重（%）</t>
  </si>
  <si>
    <t>3个月质保</t>
  </si>
  <si>
    <t>36个月质保</t>
  </si>
  <si>
    <t>60个月质保</t>
  </si>
  <si>
    <t>备注</t>
  </si>
  <si>
    <t>标准版最高限价（元/台（米））</t>
  </si>
  <si>
    <t>标准版投标报价（元/台（米））</t>
  </si>
  <si>
    <t>通用版最高限价（元/台（米））</t>
  </si>
  <si>
    <t>通用版投标报价（元/台（米））</t>
  </si>
  <si>
    <t>充电设备</t>
  </si>
  <si>
    <t>360kW充电堆（功率变换柜）-风冷</t>
  </si>
  <si>
    <t>参考23年低价</t>
  </si>
  <si>
    <t>480kW充电堆（功率变换柜）-风冷</t>
  </si>
  <si>
    <t>600kW充电堆（功率变换柜）-风冷</t>
  </si>
  <si>
    <t>720kW充电堆（功率变换柜）-风冷</t>
  </si>
  <si>
    <t>480kW充电堆（功率变换柜）-液冷</t>
  </si>
  <si>
    <t>600kW充电堆（功率变换柜）-液冷</t>
  </si>
  <si>
    <t>720kW充电堆（功率变换柜）-液冷</t>
  </si>
  <si>
    <t>单枪直流充电桩（终端）</t>
  </si>
  <si>
    <t>双枪直流充电桩（终端）</t>
  </si>
  <si>
    <t>单枪直流充电桩（液冷终端）</t>
  </si>
  <si>
    <t>15kW单枪直流充电机（V2G）</t>
  </si>
  <si>
    <t>20kW单枪直流充电机（V2G）</t>
  </si>
  <si>
    <t>20kW单枪直流充电机</t>
  </si>
  <si>
    <t>30kW单枪直流充电机</t>
  </si>
  <si>
    <t>60kW单枪直流充电机</t>
  </si>
  <si>
    <t>60kW双枪直流充电机</t>
  </si>
  <si>
    <t>80kW单枪直流充电机</t>
  </si>
  <si>
    <t>80kW双枪直流充电机</t>
  </si>
  <si>
    <t>120kW双枪直流充电机</t>
  </si>
  <si>
    <t>160kW双枪直流充电机</t>
  </si>
  <si>
    <t>180kW单枪直流充电机</t>
  </si>
  <si>
    <t>180kW双枪直流充电机</t>
  </si>
  <si>
    <t>240kW双枪直流充电机</t>
  </si>
  <si>
    <t>240kW四枪直流充电机</t>
  </si>
  <si>
    <t>360kW双枪直流充电机</t>
  </si>
  <si>
    <t>360kW四枪直流充电机</t>
  </si>
  <si>
    <t>7kW单枪交流充电桩</t>
  </si>
  <si>
    <t>需重新核成本</t>
  </si>
  <si>
    <t>14kW双枪交流充电桩</t>
  </si>
  <si>
    <t>充电模块</t>
  </si>
  <si>
    <t>20kW（恒功率段300-1000V）</t>
  </si>
  <si>
    <t>限低价</t>
  </si>
  <si>
    <t>30kW（恒功率段300-1000V）</t>
  </si>
  <si>
    <t>40kW（恒功率段300-1000V）</t>
  </si>
  <si>
    <t>15kWV2G（750V）</t>
  </si>
  <si>
    <t>20kWV2G（1000V）</t>
  </si>
  <si>
    <t>30kW（恒功率段300-1000V）-液冷</t>
  </si>
  <si>
    <t>40kW（恒功率段300-1000V）-液冷</t>
  </si>
  <si>
    <t>控制器</t>
  </si>
  <si>
    <t>直流控制器-智能计费模块(TCU)</t>
  </si>
  <si>
    <t>参考21年低价</t>
  </si>
  <si>
    <t>直流控制器-充电控制模块</t>
  </si>
  <si>
    <t>直流控制器-功率控制模块</t>
  </si>
  <si>
    <t>直流控制器-开关控制模块</t>
  </si>
  <si>
    <t>直流控制器-电子锁驱动模块</t>
  </si>
  <si>
    <t>直流集成控制器-双枪充电物联控制模块</t>
  </si>
  <si>
    <t>直流集成控制器-单枪充电物联控制模块</t>
  </si>
  <si>
    <t>直流控制器-风扇控制板</t>
  </si>
  <si>
    <t>交流充电控制器</t>
  </si>
  <si>
    <t>选配件</t>
  </si>
  <si>
    <t>交流桩显示屏组件</t>
  </si>
  <si>
    <t>初步询价</t>
  </si>
  <si>
    <t>直流桩显示屏组件</t>
  </si>
  <si>
    <t>交流桩刷卡组件</t>
  </si>
  <si>
    <t>直流桩刷卡组件</t>
  </si>
  <si>
    <t>交流桩电表计量组件</t>
  </si>
  <si>
    <t>直流桩交流计量组件</t>
  </si>
  <si>
    <t>交流桩4G模组</t>
  </si>
  <si>
    <t>直流充电机-降噪防护罩</t>
  </si>
  <si>
    <t>直流充电机-立柱</t>
  </si>
  <si>
    <t>交流充电桩-立柱</t>
  </si>
  <si>
    <t>DC600A液冷充电枪线缆</t>
  </si>
  <si>
    <t>DC250A标准充电枪线缆</t>
  </si>
  <si>
    <t>DC200A标准充电枪线缆</t>
  </si>
  <si>
    <t>DC125A标准充电枪线缆</t>
  </si>
  <si>
    <t>DC80A标准充电枪线缆</t>
  </si>
  <si>
    <t>AC32A标准充电枪线缆</t>
  </si>
  <si>
    <t>注：</t>
  </si>
  <si>
    <t>1.投标有效价为不大于最高限价，材料选型必须满足技术规范书选型要求，相关要求见技术规范书及附件。</t>
  </si>
  <si>
    <t>2.分体式充电机按充电堆（功率变换柜）和直流充电桩（终端）分开报价，具体直流充电桩（终端）个数根据实际需求选配。</t>
  </si>
  <si>
    <t>3.交流充电桩和小于等于20kW直流充电机按照壁挂式报价，落地安装时，根据实际需求选配立柱。</t>
  </si>
  <si>
    <t>4.投标方充电设备的报价包含5米（外露）标准充电枪，具体长度根据实际需求选配，线缆长度超过5米部分按充电枪线缆报价结算。</t>
  </si>
  <si>
    <t>5.标准版各型号设备由中标方根据招标技术规范的要求统一提供，设备单价含整机、充电模块和控制器价格。当招标方统一提供控制器时，标准版设备价格=设备中标价-（控制器中标价*数量）；当招标方统一提供充电模块时，标准版设备价格=设备中标价-（充电模块中标价*数量）；当招标方统一提供控制器及充电模块时，标准版设备价格=设备中标价-（控制器中标价*数量）-（充电模块中标价*数量）； 招标方统一提供控制器或充电模块时，提前30天通知中标方。</t>
  </si>
  <si>
    <t>6.标准版设备不管是中标方根据招标技术规范的要求统一提供整套设备，还是由招标方统一提供控制器及充电模块，都由中标方负责生产、测试、质量、现场联调等，确保设备满足技术规范书的要求。</t>
  </si>
  <si>
    <t>7.若招标方需要从中标方单独采购控制器或充电模块，按投标方中标价采购，中标方负责生产，测试，质量，现场联调等，确保相关部件满足技术规范的要求。</t>
  </si>
  <si>
    <t>8.通用版整机根据招标技术规范的要求统一提供整套设备并确保设备合格，默认不含选配件，需要配置选配件时，设备单价为设备单价+选配件的单价。</t>
  </si>
  <si>
    <t>9.设备报价应包含型式试验测试及产品认证相关费用，具体测试型号招标方根据中标比例分配，中标方需根据招标方要求到具备相关资质的第三方测试机构以招标方的名义进行型式试验测试和产品认证，确保产品合格并拿到型式试验报告。报价含运输费用。</t>
  </si>
  <si>
    <t>10.以上报价为含税价。</t>
  </si>
  <si>
    <t>11.评标价=投标报价合计金额=所有（投标报价×权重×系数）之和。</t>
  </si>
  <si>
    <t>12.如投标人不按本报价表格式进行报价、篡改格式或另外制作表格报价的，将作否决投标处理。</t>
  </si>
  <si>
    <t>13.投标方报价精确到个位数。</t>
  </si>
  <si>
    <t>14.投标方报价应充分考虑项目至交付验收为止期间物价上涨、政策性调整及一般设计变更等诸多因素以及由此引起的费用变动，并将其计入报价之内。</t>
  </si>
  <si>
    <t>15.投标报价明细表须加盖电子签章或公章。</t>
  </si>
  <si>
    <t>功率(W)</t>
  </si>
  <si>
    <t>最高限价=（南网标准版+南网简版）最高限价平均值*权重</t>
  </si>
  <si>
    <t>投标报价=（南网标准版+南网简版）投标报价平均值*权重</t>
  </si>
  <si>
    <t>南网标准版最高限价（元/台（米））</t>
  </si>
  <si>
    <t>南网标准版投标报价（元/台（米））</t>
  </si>
  <si>
    <t>南网简版最高限价（元/台（米））</t>
  </si>
  <si>
    <t>南网简版投标报价（元/台（米））</t>
  </si>
  <si>
    <t>充电设备（电鸿系统）</t>
  </si>
  <si>
    <t>640kW充电堆（功率变换柜）-风冷</t>
  </si>
  <si>
    <t>800kW充电堆（功率变换柜）-风冷</t>
  </si>
  <si>
    <t>960kW充电堆（功率变换柜）-风冷</t>
  </si>
  <si>
    <t>1080kW充电堆（功率变换柜）-风冷</t>
  </si>
  <si>
    <t>1120kW充电堆（功率变换柜）-风冷</t>
  </si>
  <si>
    <t>1200kW充电堆（功率变换柜）-风冷</t>
  </si>
  <si>
    <t>1440kW充电堆（功率变换柜）-风冷</t>
  </si>
  <si>
    <t>1600kW充电堆（功率变换柜）-风冷</t>
  </si>
  <si>
    <t>1920kW充电堆（功率变换柜）-风冷</t>
  </si>
  <si>
    <t>2080kW充电堆（功率变换柜）-风冷</t>
  </si>
  <si>
    <t>2240kW充电堆（功率变换柜）-风冷</t>
  </si>
  <si>
    <t>2500kW充电堆（功率变换柜）-风冷</t>
  </si>
  <si>
    <t>2800kW充电堆（功率变换柜）-风冷</t>
  </si>
  <si>
    <t>2960kW充电堆（功率变换柜）-风冷</t>
  </si>
  <si>
    <t>3200kW充电堆（功率变换柜）-风冷</t>
  </si>
  <si>
    <t>640kW充电堆（功率变换柜）-液冷</t>
  </si>
  <si>
    <t>800kW充电堆（功率变换柜）-液冷</t>
  </si>
  <si>
    <t>960kW充电堆（功率变换柜）-液冷</t>
  </si>
  <si>
    <t>1080kW充电堆（功率变换柜）-液冷</t>
  </si>
  <si>
    <t>1120kW充电堆（功率变换柜）-液冷</t>
  </si>
  <si>
    <t>1200kW充电堆（功率变换柜）-液冷</t>
  </si>
  <si>
    <t>1440kW充电堆（功率变换柜）-液冷</t>
  </si>
  <si>
    <t>1600kW充电堆（功率变换柜）-液冷</t>
  </si>
  <si>
    <t>1920kW充电堆（功率变换柜）-液冷</t>
  </si>
  <si>
    <t>2080kW充电堆（功率变换柜）-液冷</t>
  </si>
  <si>
    <t>2240kW充电堆（功率变换柜）-液冷</t>
  </si>
  <si>
    <t>2400kW充电堆（功率变换柜）-液冷</t>
  </si>
  <si>
    <t>2800kW充电堆（功率变换柜）-液冷</t>
  </si>
  <si>
    <t>2960kW充电堆（功率变换柜）-液冷</t>
  </si>
  <si>
    <t>3200kW充电堆（功率变换柜）-液冷</t>
  </si>
  <si>
    <t>单枪直流充电桩（250A终端）</t>
  </si>
  <si>
    <t>双枪直流充电桩（250A终端）</t>
  </si>
  <si>
    <t>单枪直流充电桩（300A终端）</t>
  </si>
  <si>
    <t>双枪直流充电桩（300A终端）</t>
  </si>
  <si>
    <t>单枪直流充电桩（400A终端）</t>
  </si>
  <si>
    <t>双枪直流充电桩（400A终端）</t>
  </si>
  <si>
    <t>单枪直流充电桩（600A液冷终端）</t>
  </si>
  <si>
    <t>双枪直流充电桩（600A液冷终端）</t>
  </si>
  <si>
    <t>单枪直流充电桩（800A液冷终端）</t>
  </si>
  <si>
    <t>双枪直流充电桩（800A液冷终端）</t>
  </si>
  <si>
    <t>单枪直流充电桩（1000A液冷终端）</t>
  </si>
  <si>
    <t>单枪直流充电桩（1200A液冷终端）</t>
  </si>
  <si>
    <t>单枪直流充电桩（1500A液冷终端）</t>
  </si>
  <si>
    <t>7kW单枪直流充电机</t>
  </si>
  <si>
    <t>40kW单枪直流充电机</t>
  </si>
  <si>
    <t>320kW双枪直流充电机</t>
  </si>
  <si>
    <t>400kW双枪直流充电机</t>
  </si>
  <si>
    <t>420kW双枪直流充电机</t>
  </si>
  <si>
    <t>480kW双枪直流充电机</t>
  </si>
  <si>
    <t>600kW双枪直流充电机</t>
  </si>
  <si>
    <t>640kW双枪直流充电机</t>
  </si>
  <si>
    <t>40kW单枪直流充电机（功率共享）</t>
  </si>
  <si>
    <t>60kW单枪直流充电机（功率共享）</t>
  </si>
  <si>
    <t>120kW双枪直流充电机（功率共享）</t>
  </si>
  <si>
    <t>20kW分体式直流轮充机-主机</t>
  </si>
  <si>
    <t>20kW分体式V2G直流轮充机-主机</t>
  </si>
  <si>
    <t>20kW分体式直流轮充机-终端</t>
  </si>
  <si>
    <t>7kW单枪直流充电机（V2G）</t>
  </si>
  <si>
    <t>30kW单枪直流充电机（V2G）</t>
  </si>
  <si>
    <t>60kW单枪直流充电机（V2G）</t>
  </si>
  <si>
    <t>120kW双枪直流充电机（V2G）</t>
  </si>
  <si>
    <t>160kW双枪直流充电机（V2G）</t>
  </si>
  <si>
    <t>180kW双枪直流充电机（V2G）</t>
  </si>
  <si>
    <t>240kW双枪直流充电机（V2G）</t>
  </si>
  <si>
    <t>320kW双枪直流充电机（V2G）</t>
  </si>
  <si>
    <t>360kW双枪直流充电机（V2G）</t>
  </si>
  <si>
    <t>400kW双枪直流充电机（V2G）</t>
  </si>
  <si>
    <t>480kW双枪直流充电机（V2G）</t>
  </si>
  <si>
    <t>600kW双枪直流充电机（V2G）</t>
  </si>
  <si>
    <t>640kW双枪直流充电机（V2G）</t>
  </si>
  <si>
    <t>480kW充电堆（V2G功率变换柜）-风冷</t>
  </si>
  <si>
    <t>600kW充电堆（V2G功率变换柜）-风冷</t>
  </si>
  <si>
    <t>720kW充电堆（V2G功率变换柜）-风冷</t>
  </si>
  <si>
    <t>800kW充电堆（V2G功率变换柜）-风冷</t>
  </si>
  <si>
    <t>960kW充电堆（V2G功率变换柜）-风冷</t>
  </si>
  <si>
    <t>1200kW充电堆（V2G功率变换柜）-风冷</t>
  </si>
  <si>
    <t>1600kW充电堆（V2G功率变换柜）-风冷</t>
  </si>
  <si>
    <t>480kW充电堆（V2G功率变换柜）-液冷</t>
  </si>
  <si>
    <t>600kW充电堆（V2G功率变换柜）-液冷</t>
  </si>
  <si>
    <t>720kW充电堆（V2G功率变换柜）-液冷</t>
  </si>
  <si>
    <t>800kW充电堆（V2G功率变换柜）-液冷</t>
  </si>
  <si>
    <t>960kW充电堆（V2G功率变换柜）-液冷</t>
  </si>
  <si>
    <t>1200kW充电堆（V2G功率变换柜）-液冷</t>
  </si>
  <si>
    <t>1600kW充电堆（V2G功率变换柜）-液冷</t>
  </si>
  <si>
    <t>充电设备（欧标系统）</t>
  </si>
  <si>
    <t>60kW双枪直流充电机（国欧）</t>
  </si>
  <si>
    <t>80kW双枪直流充电机（国欧）</t>
  </si>
  <si>
    <t>120kW双枪直流充电机（国欧）</t>
  </si>
  <si>
    <t>160kW双枪直流充电机（国欧）</t>
  </si>
  <si>
    <t>240kW双枪直流充电机（国欧）</t>
  </si>
  <si>
    <t>40kW单枪直流充电机（欧标）</t>
  </si>
  <si>
    <t>60kW双枪直流充电机（双欧）</t>
  </si>
  <si>
    <t>80kW双枪直流充电机（双欧）</t>
  </si>
  <si>
    <t>120kW双枪直流充电机（双欧）</t>
  </si>
  <si>
    <t>160kW双枪直流充电机（双欧）</t>
  </si>
  <si>
    <t>240kW双枪直流充电机（双欧）</t>
  </si>
  <si>
    <t>360kW双枪直流充电机（双欧）</t>
  </si>
  <si>
    <t>400kW双枪直流充电机（双欧）</t>
  </si>
  <si>
    <t>480kW双枪直流充电机（双欧）</t>
  </si>
  <si>
    <t>600kW双枪直流充电机（双欧）</t>
  </si>
  <si>
    <t>360kW充电堆（欧标功率变换柜）-风冷</t>
  </si>
  <si>
    <t>480kW充电堆（欧标功率变换柜）-风冷</t>
  </si>
  <si>
    <t>600kW充电堆（欧标功率变换柜）-风冷</t>
  </si>
  <si>
    <t>640kW充电堆（欧标功率变换柜）-风冷</t>
  </si>
  <si>
    <t>720kW充电堆（欧标功率变换柜）-风冷</t>
  </si>
  <si>
    <t>800kW充电堆（欧标功率变换柜）-风冷</t>
  </si>
  <si>
    <t>960kW充电堆（欧标功率变换柜）-风冷</t>
  </si>
  <si>
    <t>1200kW充电堆（欧标功率变换柜）-风冷</t>
  </si>
  <si>
    <t>1600kW充电堆（欧标功率变换柜）-风冷</t>
  </si>
  <si>
    <t>480kW充电堆（欧标功率变换柜）-液冷</t>
  </si>
  <si>
    <t>600kW充电堆（欧标功率变换柜）-液冷</t>
  </si>
  <si>
    <t>640kW充电堆（欧标功率变换柜）-液冷</t>
  </si>
  <si>
    <t>720kW充电堆（欧标功率变换柜）-液冷</t>
  </si>
  <si>
    <t>800kW充电堆（欧标功率变换柜）-液冷</t>
  </si>
  <si>
    <t>960kW充电堆（欧标功率变换柜）-液冷</t>
  </si>
  <si>
    <t>1200kW充电堆（欧标功率变换柜）-液冷</t>
  </si>
  <si>
    <t>1600kW充电堆（欧标功率变换柜）-液冷</t>
  </si>
  <si>
    <t>单枪直流充电桩（欧标终端）</t>
  </si>
  <si>
    <t>双枪直流充电桩（欧标终端）</t>
  </si>
  <si>
    <t>双枪直流充电桩（国+欧标终端）</t>
  </si>
  <si>
    <t>7kW单枪交流充电桩（欧标）</t>
  </si>
  <si>
    <t>60kW（恒功率段300-1000V）</t>
  </si>
  <si>
    <t>66kW（恒功率段600-1000V）</t>
  </si>
  <si>
    <t>80kW（恒功率段300-1000V）</t>
  </si>
  <si>
    <t>30kWV2G（1000V）</t>
  </si>
  <si>
    <t>35kWV2G（1000V）-液冷</t>
  </si>
  <si>
    <t>直流控制器-智能计费模块(电鸿)</t>
  </si>
  <si>
    <t>/</t>
  </si>
  <si>
    <t>直流控制器-双枪充电物联控制模块（电鸿）</t>
  </si>
  <si>
    <t>直流控制器-单枪充电物联控制模块（电鸿）</t>
  </si>
  <si>
    <t>直流控制器-分体机主机物联控制模块（电鸿）</t>
  </si>
  <si>
    <t>直流控制器-分体机功率分配模块</t>
  </si>
  <si>
    <t>交流充电控制器（电鸿）</t>
  </si>
  <si>
    <t>交流桩A型或B型剩余电流保护器</t>
  </si>
  <si>
    <t>交流桩4G组件</t>
  </si>
  <si>
    <t>DC1500A液冷充电枪线缆</t>
  </si>
  <si>
    <t>DC1200A液冷充电枪线缆</t>
  </si>
  <si>
    <t>DC1000A液冷充电枪线缆</t>
  </si>
  <si>
    <t>DC800A液冷充电枪线缆</t>
  </si>
  <si>
    <t>DC500A液冷充电枪线缆</t>
  </si>
  <si>
    <t>DC400A充电枪线缆</t>
  </si>
  <si>
    <t>DC300A充电枪线缆</t>
  </si>
  <si>
    <t>最高限价（119195.5）≥投标价合计金额=（南网标准版+南网简版）投标报价平均值*权重之和。</t>
  </si>
  <si>
    <t>3.交流充电桩和小于等于40kW直流充电机按照壁挂式报价，落地安装时，根据实际需求选配立柱。</t>
  </si>
  <si>
    <t>5.南网标准版各型号设备由中标方根据招标技术规范的要求统一提供，设备单价含整机、充电模块和控制器价格。当招标方统一提供控制器时，南网标准版设备价格=设备中标价-（控制器中标价*数量）；当招标方统一提供充电模块时，南网标准版设备价格=设备中标价-（充电模块中标价*数量）；当招标方统一提供控制器及充电模块时，南网标准版设备价格=设备中标价-（控制器中标价*数量）-（充电模块中标价*数量）； 招标方统一提供控制器或充电模块时，提前30天通知中标方。</t>
  </si>
  <si>
    <t>6.不管是中标方根据招标技术规范的要求统一提供整套设备，还是由招标方统一提供控制器及充电模块，都由中标方负责生产、测试、质量、现场联调等，确保设备满足技术规范书的要求。</t>
  </si>
  <si>
    <t>7.若招标方需要从中标方单独采购控制器、充电模块或选配件，按投标方中标价采购，中标方负责生产、测试、质量、现场联调等，确保相关部件满足技术规范的要求。</t>
  </si>
  <si>
    <t>8.整机根据招标技术规范的要求统一提供整套设备并确保设备合格，默认不含选配件，需要配置选配件时，设备单价为设备单价+选配件的单价。</t>
  </si>
  <si>
    <t>9.以上报价为含税价。</t>
  </si>
  <si>
    <t>10.评标价=投标报价合计金额=（36个月质保南网标准版+36个月质保南网简版）平均值*权重再求和。</t>
  </si>
  <si>
    <t>11.有效报价为小于等于最高限价，投标方报价精确到个位数。</t>
  </si>
  <si>
    <t>12.投标方报价应充分考虑项目至交付验收为止期间物价上涨、政策性调整及一般设计变更等诸多因素以及由此引起的费用变动，并将其计入报价之内。</t>
  </si>
  <si>
    <t>13.投标报价明细表须加盖电子签章或公章。</t>
  </si>
  <si>
    <t>14.质保计算：如果实际需求质保年限要求大于36个月，质保价格按中标价第四年增加2.5%，第五年增加5%，第六年增加7.5%，按每年增加2.5%线性计算，质保期到期前由招标方提出延保需求，具体延保时间双方签订补充协议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</si>
</sst>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 numFmtId="177" formatCode="0.000_ "/>
    <numFmt numFmtId="178" formatCode="0.0_ "/>
    <numFmt numFmtId="179" formatCode="0_ "/>
  </numFmts>
  <fonts count="29">
    <font>
      <sz val="11"/>
      <color theme="1"/>
      <name val="宋体"/>
      <charset val="134"/>
      <scheme val="minor"/>
    </font>
    <font>
      <sz val="9"/>
      <name val="宋体"/>
      <charset val="134"/>
      <scheme val="minor"/>
    </font>
    <font>
      <sz val="9"/>
      <name val="宋体"/>
      <charset val="134"/>
    </font>
    <font>
      <sz val="9"/>
      <color theme="1"/>
      <name val="宋体"/>
      <charset val="134"/>
      <scheme val="minor"/>
    </font>
    <font>
      <b/>
      <sz val="9"/>
      <color rgb="FF000000"/>
      <name val="宋体"/>
      <charset val="134"/>
      <scheme val="minor"/>
    </font>
    <font>
      <b/>
      <sz val="9"/>
      <color theme="1"/>
      <name val="宋体"/>
      <charset val="134"/>
      <scheme val="minor"/>
    </font>
    <font>
      <sz val="9"/>
      <color rgb="FF000000"/>
      <name val="宋体"/>
      <charset val="134"/>
      <scheme val="minor"/>
    </font>
    <font>
      <b/>
      <sz val="9"/>
      <name val="宋体"/>
      <charset val="134"/>
      <scheme val="minor"/>
    </font>
    <font>
      <sz val="9"/>
      <color rgb="FFFF0000"/>
      <name val="宋体"/>
      <charset val="134"/>
      <scheme val="minor"/>
    </font>
    <font>
      <sz val="9"/>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1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17" fillId="0" borderId="18" applyNumberFormat="0" applyFill="0" applyAlignment="0" applyProtection="0">
      <alignment vertical="center"/>
    </xf>
    <xf numFmtId="0" fontId="17" fillId="0" borderId="0" applyNumberFormat="0" applyFill="0" applyBorder="0" applyAlignment="0" applyProtection="0">
      <alignment vertical="center"/>
    </xf>
    <xf numFmtId="0" fontId="18" fillId="4" borderId="19" applyNumberFormat="0" applyAlignment="0" applyProtection="0">
      <alignment vertical="center"/>
    </xf>
    <xf numFmtId="0" fontId="19" fillId="5" borderId="20" applyNumberFormat="0" applyAlignment="0" applyProtection="0">
      <alignment vertical="center"/>
    </xf>
    <xf numFmtId="0" fontId="20" fillId="5" borderId="19" applyNumberFormat="0" applyAlignment="0" applyProtection="0">
      <alignment vertical="center"/>
    </xf>
    <xf numFmtId="0" fontId="21" fillId="6" borderId="21" applyNumberFormat="0" applyAlignment="0" applyProtection="0">
      <alignment vertical="center"/>
    </xf>
    <xf numFmtId="0" fontId="22" fillId="0" borderId="22" applyNumberFormat="0" applyFill="0" applyAlignment="0" applyProtection="0">
      <alignment vertical="center"/>
    </xf>
    <xf numFmtId="0" fontId="23" fillId="0" borderId="23"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73">
    <xf numFmtId="0" fontId="0" fillId="0" borderId="0" xfId="0">
      <alignment vertical="center"/>
    </xf>
    <xf numFmtId="0" fontId="1" fillId="0" borderId="0" xfId="0" applyFont="1" applyFill="1" applyAlignment="1">
      <alignment vertical="center" wrapText="1"/>
    </xf>
    <xf numFmtId="0" fontId="1" fillId="0" borderId="0" xfId="0" applyFont="1" applyFill="1" applyAlignment="1">
      <alignment vertical="center"/>
    </xf>
    <xf numFmtId="0" fontId="1" fillId="0" borderId="0" xfId="0" applyFont="1" applyFill="1">
      <alignment vertical="center"/>
    </xf>
    <xf numFmtId="0" fontId="1" fillId="0" borderId="0" xfId="0" applyFont="1" applyFill="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2" xfId="0" applyFont="1" applyFill="1" applyBorder="1" applyAlignment="1">
      <alignment horizontal="justify" vertical="center" wrapText="1"/>
    </xf>
    <xf numFmtId="176" fontId="1" fillId="0" borderId="2" xfId="0" applyNumberFormat="1" applyFont="1" applyFill="1" applyBorder="1" applyAlignment="1">
      <alignment horizontal="justify" vertical="center" wrapText="1"/>
    </xf>
    <xf numFmtId="0" fontId="1" fillId="0" borderId="2" xfId="0" applyNumberFormat="1" applyFont="1" applyFill="1" applyBorder="1" applyAlignment="1">
      <alignment horizontal="center" vertical="center" wrapText="1"/>
    </xf>
    <xf numFmtId="177" fontId="1" fillId="0" borderId="2" xfId="0" applyNumberFormat="1" applyFont="1" applyFill="1" applyBorder="1" applyAlignment="1">
      <alignment horizontal="center" vertical="center" wrapText="1"/>
    </xf>
    <xf numFmtId="178" fontId="1" fillId="0" borderId="2" xfId="0" applyNumberFormat="1"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5" xfId="0" applyFont="1" applyFill="1" applyBorder="1" applyAlignment="1">
      <alignment horizontal="justify"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4" xfId="0" applyFont="1" applyFill="1" applyBorder="1" applyAlignment="1">
      <alignment horizontal="center" vertical="center" wrapText="1"/>
    </xf>
    <xf numFmtId="179" fontId="1" fillId="0" borderId="4" xfId="0" applyNumberFormat="1" applyFont="1" applyFill="1" applyBorder="1" applyAlignment="1">
      <alignment horizontal="center" vertical="center" wrapText="1"/>
    </xf>
    <xf numFmtId="0" fontId="1" fillId="0" borderId="2" xfId="0" applyFont="1" applyFill="1" applyBorder="1" applyAlignment="1">
      <alignment vertical="center" wrapText="1"/>
    </xf>
    <xf numFmtId="0" fontId="1" fillId="0" borderId="7" xfId="0" applyFont="1" applyFill="1" applyBorder="1" applyAlignment="1">
      <alignment horizontal="left" vertical="center" wrapText="1"/>
    </xf>
    <xf numFmtId="0" fontId="1" fillId="0" borderId="10" xfId="0" applyFont="1" applyFill="1" applyBorder="1" applyAlignment="1">
      <alignment horizontal="left" vertical="center" wrapText="1"/>
    </xf>
    <xf numFmtId="0" fontId="1" fillId="0" borderId="10" xfId="0" applyFont="1" applyFill="1" applyBorder="1" applyAlignment="1">
      <alignment horizontal="center" vertical="center" wrapText="1"/>
    </xf>
    <xf numFmtId="0" fontId="1" fillId="0" borderId="11" xfId="0" applyFont="1" applyFill="1" applyBorder="1" applyAlignment="1">
      <alignment horizontal="left" vertical="center" wrapText="1"/>
    </xf>
    <xf numFmtId="0" fontId="1" fillId="0" borderId="8" xfId="0" applyFont="1" applyFill="1" applyBorder="1" applyAlignment="1">
      <alignment horizontal="left" vertical="center" wrapText="1"/>
    </xf>
    <xf numFmtId="0" fontId="1" fillId="0" borderId="0"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1" fillId="0" borderId="12" xfId="0" applyFont="1" applyFill="1" applyBorder="1" applyAlignment="1">
      <alignment horizontal="left" vertical="center" wrapText="1"/>
    </xf>
    <xf numFmtId="0" fontId="2" fillId="0" borderId="8"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2" xfId="0" applyFont="1" applyFill="1" applyBorder="1" applyAlignment="1">
      <alignment horizontal="justify" vertical="center" wrapText="1"/>
    </xf>
    <xf numFmtId="0" fontId="1" fillId="0" borderId="9" xfId="0" applyFont="1" applyFill="1" applyBorder="1" applyAlignment="1">
      <alignment horizontal="left" vertical="center" wrapText="1"/>
    </xf>
    <xf numFmtId="0" fontId="1" fillId="0" borderId="13" xfId="0" applyFont="1" applyFill="1" applyBorder="1" applyAlignment="1">
      <alignment horizontal="left" vertical="center" wrapText="1"/>
    </xf>
    <xf numFmtId="0" fontId="1" fillId="0" borderId="13" xfId="0" applyFont="1" applyFill="1" applyBorder="1" applyAlignment="1">
      <alignment horizontal="center" vertical="center" wrapText="1"/>
    </xf>
    <xf numFmtId="0" fontId="1" fillId="0" borderId="14" xfId="0" applyFont="1" applyFill="1" applyBorder="1" applyAlignment="1">
      <alignment horizontal="left" vertical="center" wrapText="1"/>
    </xf>
    <xf numFmtId="0" fontId="3" fillId="0" borderId="0" xfId="0" applyFont="1" applyFill="1" applyAlignment="1">
      <alignment vertical="center" wrapText="1"/>
    </xf>
    <xf numFmtId="0" fontId="3" fillId="0" borderId="0" xfId="0" applyFont="1" applyFill="1">
      <alignment vertical="center"/>
    </xf>
    <xf numFmtId="0" fontId="4" fillId="0" borderId="1" xfId="0" applyFont="1" applyFill="1" applyBorder="1" applyAlignment="1">
      <alignment horizontal="center" vertical="center" wrapText="1"/>
    </xf>
    <xf numFmtId="0" fontId="5"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0" borderId="6" xfId="0" applyFont="1" applyFill="1" applyBorder="1" applyAlignment="1">
      <alignment vertical="center" wrapText="1"/>
    </xf>
    <xf numFmtId="0" fontId="6" fillId="0"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177" fontId="1" fillId="2"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177" fontId="7" fillId="2" borderId="2" xfId="0" applyNumberFormat="1" applyFont="1" applyFill="1" applyBorder="1" applyAlignment="1">
      <alignment horizontal="center" vertical="center" wrapText="1"/>
    </xf>
    <xf numFmtId="0" fontId="3" fillId="0" borderId="2" xfId="0" applyFont="1" applyFill="1" applyBorder="1">
      <alignment vertical="center"/>
    </xf>
    <xf numFmtId="0" fontId="6" fillId="0" borderId="15" xfId="0" applyFont="1" applyFill="1" applyBorder="1" applyAlignment="1">
      <alignment horizontal="center" vertical="center" wrapText="1"/>
    </xf>
    <xf numFmtId="0" fontId="8" fillId="2" borderId="2" xfId="0" applyFont="1" applyFill="1" applyBorder="1" applyAlignment="1">
      <alignment horizontal="justify" vertical="center" wrapText="1"/>
    </xf>
    <xf numFmtId="0" fontId="7" fillId="0" borderId="2" xfId="0" applyFont="1" applyFill="1" applyBorder="1" applyAlignment="1">
      <alignment horizontal="justify" vertical="center" wrapText="1"/>
    </xf>
    <xf numFmtId="0" fontId="6" fillId="0" borderId="6" xfId="0" applyFont="1" applyFill="1" applyBorder="1" applyAlignment="1">
      <alignment horizontal="center" vertical="center" wrapText="1"/>
    </xf>
    <xf numFmtId="0" fontId="6" fillId="0" borderId="2" xfId="0" applyFont="1" applyFill="1" applyBorder="1" applyAlignment="1">
      <alignment horizontal="justify" vertical="center" wrapText="1"/>
    </xf>
    <xf numFmtId="0" fontId="8" fillId="0" borderId="2" xfId="0" applyFont="1" applyFill="1" applyBorder="1" applyAlignment="1">
      <alignment horizontal="justify" vertical="center" wrapText="1"/>
    </xf>
    <xf numFmtId="10" fontId="6" fillId="0" borderId="2" xfId="0" applyNumberFormat="1" applyFont="1" applyFill="1" applyBorder="1" applyAlignment="1">
      <alignment horizontal="center" vertical="center" wrapText="1"/>
    </xf>
    <xf numFmtId="0" fontId="6" fillId="0" borderId="0" xfId="0" applyFont="1" applyFill="1" applyBorder="1" applyAlignment="1">
      <alignment horizontal="left" vertical="center" wrapText="1"/>
    </xf>
    <xf numFmtId="0" fontId="9" fillId="0" borderId="0" xfId="0" applyFont="1" applyFill="1" applyBorder="1" applyAlignment="1">
      <alignment horizontal="justify" vertical="center" wrapText="1"/>
    </xf>
    <xf numFmtId="0" fontId="6" fillId="0" borderId="0" xfId="0" applyFont="1" applyFill="1" applyBorder="1" applyAlignment="1">
      <alignment horizontal="justify" vertical="center" wrapText="1"/>
    </xf>
    <xf numFmtId="0" fontId="8" fillId="0" borderId="0"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6" fillId="0" borderId="14"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9"/>
  <sheetViews>
    <sheetView zoomScale="130" zoomScaleNormal="130" topLeftCell="A68" workbookViewId="0">
      <selection activeCell="A79" sqref="A79:U79"/>
    </sheetView>
  </sheetViews>
  <sheetFormatPr defaultColWidth="9" defaultRowHeight="12" customHeight="1"/>
  <cols>
    <col min="1" max="1" width="2.73148148148148" style="42" customWidth="1"/>
    <col min="2" max="2" width="2.30555555555556" style="42" customWidth="1"/>
    <col min="3" max="3" width="3.07407407407407" style="42" customWidth="1"/>
    <col min="4" max="4" width="3.33333333333333" style="42" customWidth="1"/>
    <col min="5" max="5" width="3.59259259259259" style="42" customWidth="1"/>
    <col min="6" max="6" width="31.4444444444444" style="42" customWidth="1"/>
    <col min="7" max="7" width="8.88888888888889" style="42" customWidth="1"/>
    <col min="8" max="8" width="5.88888888888889" style="42" customWidth="1"/>
    <col min="9" max="9" width="7.42592592592593" style="42" customWidth="1"/>
    <col min="10" max="10" width="8.7962962962963" style="42" customWidth="1"/>
    <col min="11" max="12" width="7.42592592592593" style="42" customWidth="1"/>
    <col min="13" max="13" width="8.97222222222222" style="42" customWidth="1"/>
    <col min="14" max="18" width="7.42592592592593" style="42" customWidth="1"/>
    <col min="19" max="19" width="9.31481481481481" style="42" customWidth="1"/>
    <col min="20" max="20" width="7.42592592592593" style="42" customWidth="1"/>
    <col min="21" max="21" width="14.1759259259259" style="42" customWidth="1"/>
    <col min="22" max="16384" width="9" style="42"/>
  </cols>
  <sheetData>
    <row r="1" customHeight="1" spans="1:21">
      <c r="A1" s="43" t="s">
        <v>0</v>
      </c>
      <c r="B1" s="43" t="s">
        <v>1</v>
      </c>
      <c r="C1" s="43" t="s">
        <v>2</v>
      </c>
      <c r="D1" s="43" t="s">
        <v>3</v>
      </c>
      <c r="E1" s="43" t="s">
        <v>4</v>
      </c>
      <c r="F1" s="43" t="s">
        <v>5</v>
      </c>
      <c r="G1" s="43" t="s">
        <v>6</v>
      </c>
      <c r="H1" s="43" t="s">
        <v>7</v>
      </c>
      <c r="I1" s="44" t="s">
        <v>8</v>
      </c>
      <c r="J1" s="45"/>
      <c r="K1" s="45"/>
      <c r="L1" s="46"/>
      <c r="M1" s="44" t="s">
        <v>9</v>
      </c>
      <c r="N1" s="45"/>
      <c r="O1" s="45"/>
      <c r="P1" s="46"/>
      <c r="Q1" s="44" t="s">
        <v>10</v>
      </c>
      <c r="R1" s="45"/>
      <c r="S1" s="45"/>
      <c r="T1" s="46"/>
      <c r="U1" s="47" t="s">
        <v>11</v>
      </c>
    </row>
    <row r="2" s="41" customFormat="1" ht="54" customHeight="1" spans="1:21">
      <c r="A2" s="48"/>
      <c r="B2" s="48"/>
      <c r="C2" s="48"/>
      <c r="D2" s="48"/>
      <c r="E2" s="48"/>
      <c r="F2" s="48"/>
      <c r="G2" s="48"/>
      <c r="H2" s="48"/>
      <c r="I2" s="49" t="s">
        <v>12</v>
      </c>
      <c r="J2" s="49" t="s">
        <v>13</v>
      </c>
      <c r="K2" s="50" t="s">
        <v>14</v>
      </c>
      <c r="L2" s="50" t="s">
        <v>15</v>
      </c>
      <c r="M2" s="49" t="s">
        <v>12</v>
      </c>
      <c r="N2" s="49" t="s">
        <v>13</v>
      </c>
      <c r="O2" s="50" t="s">
        <v>14</v>
      </c>
      <c r="P2" s="50" t="s">
        <v>15</v>
      </c>
      <c r="Q2" s="51" t="s">
        <v>12</v>
      </c>
      <c r="R2" s="51" t="s">
        <v>13</v>
      </c>
      <c r="S2" s="50" t="s">
        <v>14</v>
      </c>
      <c r="T2" s="50" t="s">
        <v>15</v>
      </c>
      <c r="U2" s="52"/>
    </row>
    <row r="3" customHeight="1" spans="1:21">
      <c r="A3" s="50">
        <v>1</v>
      </c>
      <c r="B3" s="50" t="s">
        <v>16</v>
      </c>
      <c r="C3" s="50">
        <v>1</v>
      </c>
      <c r="D3" s="50">
        <v>1</v>
      </c>
      <c r="E3" s="53" t="s">
        <v>16</v>
      </c>
      <c r="F3" s="12" t="s">
        <v>17</v>
      </c>
      <c r="G3" s="12">
        <v>360000</v>
      </c>
      <c r="H3" s="13">
        <v>0.02</v>
      </c>
      <c r="I3" s="54">
        <f>Q3*0.7</f>
        <v>60200</v>
      </c>
      <c r="J3" s="55">
        <f>R3*0.7</f>
        <v>0.260555555555556</v>
      </c>
      <c r="K3" s="6">
        <f>S3*0.7</f>
        <v>48160</v>
      </c>
      <c r="L3" s="15">
        <f>T3*0.7</f>
        <v>0.208444444444444</v>
      </c>
      <c r="M3" s="54">
        <f>Q3*0.9</f>
        <v>77400</v>
      </c>
      <c r="N3" s="55">
        <f>R3*0.9</f>
        <v>0.335</v>
      </c>
      <c r="O3" s="6">
        <f>S3*0.9</f>
        <v>61920</v>
      </c>
      <c r="P3" s="15">
        <f>T3*0.9</f>
        <v>0.268</v>
      </c>
      <c r="Q3" s="56">
        <v>86000</v>
      </c>
      <c r="R3" s="57">
        <f>(Q3+Q11*3)/G3</f>
        <v>0.372222222222222</v>
      </c>
      <c r="S3" s="6">
        <f>Q3*0.8</f>
        <v>68800</v>
      </c>
      <c r="T3" s="15">
        <f>R3*0.8</f>
        <v>0.297777777777778</v>
      </c>
      <c r="U3" s="58" t="s">
        <v>18</v>
      </c>
    </row>
    <row r="4" customHeight="1" spans="1:21">
      <c r="A4" s="50"/>
      <c r="B4" s="50"/>
      <c r="C4" s="50"/>
      <c r="D4" s="50"/>
      <c r="E4" s="59"/>
      <c r="F4" s="12" t="s">
        <v>19</v>
      </c>
      <c r="G4" s="12">
        <v>480000</v>
      </c>
      <c r="H4" s="13">
        <v>0.05</v>
      </c>
      <c r="I4" s="54">
        <f t="shared" ref="I4:I35" si="0">Q4*0.7</f>
        <v>79800</v>
      </c>
      <c r="J4" s="55">
        <f t="shared" ref="J4:J9" si="1">R4*0.7</f>
        <v>0.259583333333333</v>
      </c>
      <c r="K4" s="6">
        <f t="shared" ref="K4:K35" si="2">S4*0.7</f>
        <v>63840</v>
      </c>
      <c r="L4" s="15">
        <f t="shared" ref="L4:L9" si="3">T4*0.7</f>
        <v>0.207666666666667</v>
      </c>
      <c r="M4" s="54">
        <f t="shared" ref="M4:M35" si="4">Q4*0.9</f>
        <v>102600</v>
      </c>
      <c r="N4" s="55">
        <f t="shared" ref="N4:N9" si="5">R4*0.9</f>
        <v>0.33375</v>
      </c>
      <c r="O4" s="6">
        <f t="shared" ref="O4:O35" si="6">S4*0.9</f>
        <v>82080</v>
      </c>
      <c r="P4" s="15">
        <f t="shared" ref="P4:P9" si="7">T4*0.9</f>
        <v>0.267</v>
      </c>
      <c r="Q4" s="56">
        <v>114000</v>
      </c>
      <c r="R4" s="57">
        <f>(Q4+Q11*4)/G4</f>
        <v>0.370833333333333</v>
      </c>
      <c r="S4" s="6">
        <f t="shared" ref="S4:S35" si="8">Q4*0.8</f>
        <v>91200</v>
      </c>
      <c r="T4" s="15">
        <f t="shared" ref="T4:T9" si="9">R4*0.8</f>
        <v>0.296666666666667</v>
      </c>
      <c r="U4" s="58" t="s">
        <v>18</v>
      </c>
    </row>
    <row r="5" customHeight="1" spans="1:21">
      <c r="A5" s="50"/>
      <c r="B5" s="50"/>
      <c r="C5" s="50"/>
      <c r="D5" s="50"/>
      <c r="E5" s="59"/>
      <c r="F5" s="12" t="s">
        <v>20</v>
      </c>
      <c r="G5" s="12">
        <v>600000</v>
      </c>
      <c r="H5" s="13">
        <v>0.05</v>
      </c>
      <c r="I5" s="54">
        <f t="shared" si="0"/>
        <v>98000</v>
      </c>
      <c r="J5" s="55">
        <f t="shared" si="1"/>
        <v>0.256666666666667</v>
      </c>
      <c r="K5" s="6">
        <f t="shared" si="2"/>
        <v>78400</v>
      </c>
      <c r="L5" s="15">
        <f t="shared" si="3"/>
        <v>0.205333333333333</v>
      </c>
      <c r="M5" s="54">
        <f t="shared" si="4"/>
        <v>126000</v>
      </c>
      <c r="N5" s="55">
        <f t="shared" si="5"/>
        <v>0.33</v>
      </c>
      <c r="O5" s="6">
        <f t="shared" si="6"/>
        <v>100800</v>
      </c>
      <c r="P5" s="15">
        <f t="shared" si="7"/>
        <v>0.264</v>
      </c>
      <c r="Q5" s="56">
        <v>140000</v>
      </c>
      <c r="R5" s="57">
        <f>(Q5+Q11*5)/G5</f>
        <v>0.366666666666667</v>
      </c>
      <c r="S5" s="6">
        <f t="shared" si="8"/>
        <v>112000</v>
      </c>
      <c r="T5" s="15">
        <f t="shared" si="9"/>
        <v>0.293333333333333</v>
      </c>
      <c r="U5" s="58" t="s">
        <v>18</v>
      </c>
    </row>
    <row r="6" customHeight="1" spans="1:21">
      <c r="A6" s="50"/>
      <c r="B6" s="50"/>
      <c r="C6" s="50"/>
      <c r="D6" s="50"/>
      <c r="E6" s="59"/>
      <c r="F6" s="12" t="s">
        <v>21</v>
      </c>
      <c r="G6" s="12">
        <v>720000</v>
      </c>
      <c r="H6" s="13">
        <v>0.02</v>
      </c>
      <c r="I6" s="54">
        <f t="shared" si="0"/>
        <v>126000</v>
      </c>
      <c r="J6" s="55">
        <f t="shared" si="1"/>
        <v>0.361666666666667</v>
      </c>
      <c r="K6" s="6">
        <f t="shared" si="2"/>
        <v>100800</v>
      </c>
      <c r="L6" s="15">
        <f t="shared" si="3"/>
        <v>0.289333333333333</v>
      </c>
      <c r="M6" s="54">
        <f t="shared" si="4"/>
        <v>162000</v>
      </c>
      <c r="N6" s="55">
        <f t="shared" si="5"/>
        <v>0.465</v>
      </c>
      <c r="O6" s="6">
        <f t="shared" si="6"/>
        <v>129600</v>
      </c>
      <c r="P6" s="15">
        <f t="shared" si="7"/>
        <v>0.372</v>
      </c>
      <c r="Q6" s="56">
        <v>180000</v>
      </c>
      <c r="R6" s="57">
        <f>(Q6+Q11*12)/G6</f>
        <v>0.516666666666667</v>
      </c>
      <c r="S6" s="6">
        <f t="shared" si="8"/>
        <v>144000</v>
      </c>
      <c r="T6" s="15">
        <f t="shared" si="9"/>
        <v>0.413333333333333</v>
      </c>
      <c r="U6" s="58" t="s">
        <v>18</v>
      </c>
    </row>
    <row r="7" customHeight="1" spans="1:21">
      <c r="A7" s="50"/>
      <c r="B7" s="50"/>
      <c r="C7" s="50"/>
      <c r="D7" s="50"/>
      <c r="E7" s="59"/>
      <c r="F7" s="12" t="s">
        <v>22</v>
      </c>
      <c r="G7" s="12">
        <v>480000</v>
      </c>
      <c r="H7" s="13">
        <v>0.02</v>
      </c>
      <c r="I7" s="54">
        <f t="shared" si="0"/>
        <v>147000</v>
      </c>
      <c r="J7" s="55">
        <f t="shared" si="1"/>
        <v>0.513333333333333</v>
      </c>
      <c r="K7" s="6">
        <f t="shared" si="2"/>
        <v>117600</v>
      </c>
      <c r="L7" s="15">
        <f t="shared" si="3"/>
        <v>0.410666666666667</v>
      </c>
      <c r="M7" s="54">
        <f t="shared" si="4"/>
        <v>189000</v>
      </c>
      <c r="N7" s="55">
        <f t="shared" si="5"/>
        <v>0.66</v>
      </c>
      <c r="O7" s="6">
        <f t="shared" si="6"/>
        <v>151200</v>
      </c>
      <c r="P7" s="15">
        <f t="shared" si="7"/>
        <v>0.528</v>
      </c>
      <c r="Q7" s="56">
        <v>210000</v>
      </c>
      <c r="R7" s="57">
        <f>(Q7+Q12*2+Q10*4)/G7</f>
        <v>0.733333333333333</v>
      </c>
      <c r="S7" s="6">
        <f t="shared" si="8"/>
        <v>168000</v>
      </c>
      <c r="T7" s="15">
        <f t="shared" si="9"/>
        <v>0.586666666666667</v>
      </c>
      <c r="U7" s="58" t="s">
        <v>18</v>
      </c>
    </row>
    <row r="8" customHeight="1" spans="1:21">
      <c r="A8" s="50"/>
      <c r="B8" s="50"/>
      <c r="C8" s="50"/>
      <c r="D8" s="50"/>
      <c r="E8" s="59"/>
      <c r="F8" s="12" t="s">
        <v>23</v>
      </c>
      <c r="G8" s="12">
        <v>600000</v>
      </c>
      <c r="H8" s="13">
        <v>0.02</v>
      </c>
      <c r="I8" s="54">
        <f t="shared" si="0"/>
        <v>175000</v>
      </c>
      <c r="J8" s="55">
        <f t="shared" si="1"/>
        <v>0.462</v>
      </c>
      <c r="K8" s="6">
        <f t="shared" si="2"/>
        <v>140000</v>
      </c>
      <c r="L8" s="15">
        <f t="shared" si="3"/>
        <v>0.3696</v>
      </c>
      <c r="M8" s="54">
        <f t="shared" si="4"/>
        <v>225000</v>
      </c>
      <c r="N8" s="55">
        <f t="shared" si="5"/>
        <v>0.594</v>
      </c>
      <c r="O8" s="6">
        <f t="shared" si="6"/>
        <v>180000</v>
      </c>
      <c r="P8" s="15">
        <f t="shared" si="7"/>
        <v>0.4752</v>
      </c>
      <c r="Q8" s="56">
        <v>250000</v>
      </c>
      <c r="R8" s="57">
        <f>(Q8+Q12*2+Q11*3)/G8</f>
        <v>0.66</v>
      </c>
      <c r="S8" s="6">
        <f t="shared" si="8"/>
        <v>200000</v>
      </c>
      <c r="T8" s="15">
        <f t="shared" si="9"/>
        <v>0.528</v>
      </c>
      <c r="U8" s="58" t="s">
        <v>18</v>
      </c>
    </row>
    <row r="9" customHeight="1" spans="1:21">
      <c r="A9" s="50"/>
      <c r="B9" s="50"/>
      <c r="C9" s="50"/>
      <c r="D9" s="50"/>
      <c r="E9" s="59"/>
      <c r="F9" s="12" t="s">
        <v>24</v>
      </c>
      <c r="G9" s="12">
        <v>720000</v>
      </c>
      <c r="H9" s="13">
        <v>0.02</v>
      </c>
      <c r="I9" s="54">
        <f t="shared" si="0"/>
        <v>231000</v>
      </c>
      <c r="J9" s="55">
        <f t="shared" si="1"/>
        <v>0.493888888888889</v>
      </c>
      <c r="K9" s="6">
        <f t="shared" si="2"/>
        <v>184800</v>
      </c>
      <c r="L9" s="15">
        <f t="shared" si="3"/>
        <v>0.395111111111111</v>
      </c>
      <c r="M9" s="54">
        <f t="shared" si="4"/>
        <v>297000</v>
      </c>
      <c r="N9" s="55">
        <f t="shared" si="5"/>
        <v>0.635</v>
      </c>
      <c r="O9" s="6">
        <f t="shared" si="6"/>
        <v>237600</v>
      </c>
      <c r="P9" s="15">
        <f t="shared" si="7"/>
        <v>0.508</v>
      </c>
      <c r="Q9" s="56">
        <v>330000</v>
      </c>
      <c r="R9" s="57">
        <f>(Q9+Q12*2+Q11*5)/G9</f>
        <v>0.705555555555556</v>
      </c>
      <c r="S9" s="6">
        <f t="shared" si="8"/>
        <v>264000</v>
      </c>
      <c r="T9" s="15">
        <f t="shared" si="9"/>
        <v>0.564444444444445</v>
      </c>
      <c r="U9" s="58" t="s">
        <v>18</v>
      </c>
    </row>
    <row r="10" customHeight="1" spans="1:21">
      <c r="A10" s="50"/>
      <c r="B10" s="50"/>
      <c r="C10" s="50"/>
      <c r="D10" s="50"/>
      <c r="E10" s="59"/>
      <c r="F10" s="12" t="s">
        <v>25</v>
      </c>
      <c r="G10" s="12"/>
      <c r="H10" s="13">
        <v>0.02</v>
      </c>
      <c r="I10" s="54">
        <f t="shared" si="0"/>
        <v>7700</v>
      </c>
      <c r="J10" s="55"/>
      <c r="K10" s="6">
        <f t="shared" si="2"/>
        <v>6160</v>
      </c>
      <c r="L10" s="15"/>
      <c r="M10" s="54">
        <f t="shared" si="4"/>
        <v>9900</v>
      </c>
      <c r="N10" s="55"/>
      <c r="O10" s="6">
        <f t="shared" si="6"/>
        <v>7920</v>
      </c>
      <c r="P10" s="15"/>
      <c r="Q10" s="56">
        <v>11000</v>
      </c>
      <c r="R10" s="57"/>
      <c r="S10" s="6">
        <f t="shared" si="8"/>
        <v>8800</v>
      </c>
      <c r="T10" s="15"/>
      <c r="U10" s="58" t="s">
        <v>18</v>
      </c>
    </row>
    <row r="11" customHeight="1" spans="1:21">
      <c r="A11" s="50"/>
      <c r="B11" s="50"/>
      <c r="C11" s="50"/>
      <c r="D11" s="50"/>
      <c r="E11" s="59"/>
      <c r="F11" s="12" t="s">
        <v>26</v>
      </c>
      <c r="G11" s="12"/>
      <c r="H11" s="13">
        <v>0.02</v>
      </c>
      <c r="I11" s="54">
        <f t="shared" si="0"/>
        <v>11200</v>
      </c>
      <c r="J11" s="55"/>
      <c r="K11" s="6">
        <f t="shared" si="2"/>
        <v>8960</v>
      </c>
      <c r="L11" s="15"/>
      <c r="M11" s="54">
        <f t="shared" si="4"/>
        <v>14400</v>
      </c>
      <c r="N11" s="55"/>
      <c r="O11" s="6">
        <f t="shared" si="6"/>
        <v>11520</v>
      </c>
      <c r="P11" s="15"/>
      <c r="Q11" s="56">
        <v>16000</v>
      </c>
      <c r="R11" s="57"/>
      <c r="S11" s="6">
        <f t="shared" si="8"/>
        <v>12800</v>
      </c>
      <c r="T11" s="15"/>
      <c r="U11" s="58" t="s">
        <v>18</v>
      </c>
    </row>
    <row r="12" customHeight="1" spans="1:21">
      <c r="A12" s="50"/>
      <c r="B12" s="50"/>
      <c r="C12" s="50"/>
      <c r="D12" s="50"/>
      <c r="E12" s="59"/>
      <c r="F12" s="12" t="s">
        <v>27</v>
      </c>
      <c r="G12" s="12"/>
      <c r="H12" s="13">
        <v>0.01</v>
      </c>
      <c r="I12" s="54">
        <f t="shared" si="0"/>
        <v>34300</v>
      </c>
      <c r="J12" s="55"/>
      <c r="K12" s="6">
        <f t="shared" si="2"/>
        <v>27440</v>
      </c>
      <c r="L12" s="15"/>
      <c r="M12" s="54">
        <f t="shared" si="4"/>
        <v>44100</v>
      </c>
      <c r="N12" s="55"/>
      <c r="O12" s="6">
        <f t="shared" si="6"/>
        <v>35280</v>
      </c>
      <c r="P12" s="15"/>
      <c r="Q12" s="56">
        <v>49000</v>
      </c>
      <c r="R12" s="57"/>
      <c r="S12" s="6">
        <f t="shared" si="8"/>
        <v>39200</v>
      </c>
      <c r="T12" s="15"/>
      <c r="U12" s="58" t="s">
        <v>18</v>
      </c>
    </row>
    <row r="13" customHeight="1" spans="1:21">
      <c r="A13" s="50"/>
      <c r="B13" s="50"/>
      <c r="C13" s="50"/>
      <c r="D13" s="50"/>
      <c r="E13" s="59"/>
      <c r="F13" s="12" t="s">
        <v>28</v>
      </c>
      <c r="G13" s="12">
        <v>15000</v>
      </c>
      <c r="H13" s="13">
        <v>0.01</v>
      </c>
      <c r="I13" s="54">
        <f t="shared" si="0"/>
        <v>14000</v>
      </c>
      <c r="J13" s="55">
        <f>I13/G13</f>
        <v>0.933333333333333</v>
      </c>
      <c r="K13" s="6">
        <f t="shared" si="2"/>
        <v>11200</v>
      </c>
      <c r="L13" s="15">
        <f>K13/G13</f>
        <v>0.746666666666667</v>
      </c>
      <c r="M13" s="54">
        <f t="shared" si="4"/>
        <v>18000</v>
      </c>
      <c r="N13" s="55">
        <f>M13/G13</f>
        <v>1.2</v>
      </c>
      <c r="O13" s="6">
        <f t="shared" si="6"/>
        <v>14400</v>
      </c>
      <c r="P13" s="15">
        <f>O13/G13</f>
        <v>0.96</v>
      </c>
      <c r="Q13" s="56">
        <v>20000</v>
      </c>
      <c r="R13" s="57">
        <f>Q13/G13</f>
        <v>1.33333333333333</v>
      </c>
      <c r="S13" s="6">
        <f t="shared" si="8"/>
        <v>16000</v>
      </c>
      <c r="T13" s="15">
        <f>S13/G13</f>
        <v>1.06666666666667</v>
      </c>
      <c r="U13" s="58" t="s">
        <v>18</v>
      </c>
    </row>
    <row r="14" customHeight="1" spans="1:21">
      <c r="A14" s="50"/>
      <c r="B14" s="50"/>
      <c r="C14" s="50"/>
      <c r="D14" s="50"/>
      <c r="E14" s="59"/>
      <c r="F14" s="12" t="s">
        <v>29</v>
      </c>
      <c r="G14" s="12">
        <v>20000</v>
      </c>
      <c r="H14" s="13">
        <v>0.01</v>
      </c>
      <c r="I14" s="54">
        <f t="shared" si="0"/>
        <v>16100</v>
      </c>
      <c r="J14" s="55">
        <f t="shared" ref="J14:J37" si="10">I14/G14</f>
        <v>0.805</v>
      </c>
      <c r="K14" s="6">
        <f t="shared" si="2"/>
        <v>12880</v>
      </c>
      <c r="L14" s="15">
        <f t="shared" ref="L14:L37" si="11">K14/G14</f>
        <v>0.644</v>
      </c>
      <c r="M14" s="54">
        <f t="shared" si="4"/>
        <v>20700</v>
      </c>
      <c r="N14" s="55">
        <f>M14/G14</f>
        <v>1.035</v>
      </c>
      <c r="O14" s="6">
        <f t="shared" si="6"/>
        <v>16560</v>
      </c>
      <c r="P14" s="15">
        <f t="shared" ref="P14:P37" si="12">O14/G14</f>
        <v>0.828</v>
      </c>
      <c r="Q14" s="56">
        <v>23000</v>
      </c>
      <c r="R14" s="57">
        <f t="shared" ref="R14:R37" si="13">Q14/G14</f>
        <v>1.15</v>
      </c>
      <c r="S14" s="6">
        <f t="shared" si="8"/>
        <v>18400</v>
      </c>
      <c r="T14" s="15">
        <f t="shared" ref="T14:T37" si="14">S14/G14</f>
        <v>0.92</v>
      </c>
      <c r="U14" s="58" t="s">
        <v>18</v>
      </c>
    </row>
    <row r="15" customHeight="1" spans="1:21">
      <c r="A15" s="50"/>
      <c r="B15" s="50"/>
      <c r="C15" s="50"/>
      <c r="D15" s="50"/>
      <c r="E15" s="59"/>
      <c r="F15" s="12" t="s">
        <v>30</v>
      </c>
      <c r="G15" s="12">
        <v>20000</v>
      </c>
      <c r="H15" s="13">
        <v>0.01</v>
      </c>
      <c r="I15" s="54">
        <f t="shared" si="0"/>
        <v>7000</v>
      </c>
      <c r="J15" s="55">
        <f t="shared" si="10"/>
        <v>0.35</v>
      </c>
      <c r="K15" s="6">
        <f t="shared" si="2"/>
        <v>5600</v>
      </c>
      <c r="L15" s="15">
        <f t="shared" si="11"/>
        <v>0.28</v>
      </c>
      <c r="M15" s="54">
        <f t="shared" si="4"/>
        <v>9000</v>
      </c>
      <c r="N15" s="55">
        <f t="shared" ref="N15:N37" si="15">M15/G15</f>
        <v>0.45</v>
      </c>
      <c r="O15" s="6">
        <f t="shared" si="6"/>
        <v>7200</v>
      </c>
      <c r="P15" s="15">
        <f t="shared" si="12"/>
        <v>0.36</v>
      </c>
      <c r="Q15" s="56">
        <v>10000</v>
      </c>
      <c r="R15" s="57">
        <f t="shared" si="13"/>
        <v>0.5</v>
      </c>
      <c r="S15" s="6">
        <f t="shared" si="8"/>
        <v>8000</v>
      </c>
      <c r="T15" s="15">
        <f t="shared" si="14"/>
        <v>0.4</v>
      </c>
      <c r="U15" s="58" t="s">
        <v>18</v>
      </c>
    </row>
    <row r="16" customHeight="1" spans="1:21">
      <c r="A16" s="50"/>
      <c r="B16" s="50"/>
      <c r="C16" s="50"/>
      <c r="D16" s="50"/>
      <c r="E16" s="59"/>
      <c r="F16" s="60" t="s">
        <v>31</v>
      </c>
      <c r="G16" s="60">
        <v>30000</v>
      </c>
      <c r="H16" s="13">
        <v>0.01</v>
      </c>
      <c r="I16" s="54">
        <f t="shared" si="0"/>
        <v>10500</v>
      </c>
      <c r="J16" s="55">
        <f t="shared" si="10"/>
        <v>0.35</v>
      </c>
      <c r="K16" s="6">
        <f t="shared" si="2"/>
        <v>8400</v>
      </c>
      <c r="L16" s="15">
        <f t="shared" si="11"/>
        <v>0.28</v>
      </c>
      <c r="M16" s="54">
        <f t="shared" si="4"/>
        <v>13500</v>
      </c>
      <c r="N16" s="55">
        <f t="shared" si="15"/>
        <v>0.45</v>
      </c>
      <c r="O16" s="6">
        <f t="shared" si="6"/>
        <v>10800</v>
      </c>
      <c r="P16" s="15">
        <f t="shared" si="12"/>
        <v>0.36</v>
      </c>
      <c r="Q16" s="56">
        <v>15000</v>
      </c>
      <c r="R16" s="57">
        <f t="shared" si="13"/>
        <v>0.5</v>
      </c>
      <c r="S16" s="6">
        <f t="shared" si="8"/>
        <v>12000</v>
      </c>
      <c r="T16" s="15">
        <f t="shared" si="14"/>
        <v>0.4</v>
      </c>
      <c r="U16" s="58" t="s">
        <v>18</v>
      </c>
    </row>
    <row r="17" customHeight="1" spans="1:21">
      <c r="A17" s="50"/>
      <c r="B17" s="50"/>
      <c r="C17" s="50"/>
      <c r="D17" s="50"/>
      <c r="E17" s="59"/>
      <c r="F17" s="12" t="s">
        <v>32</v>
      </c>
      <c r="G17" s="12">
        <v>60000</v>
      </c>
      <c r="H17" s="13">
        <v>0.02</v>
      </c>
      <c r="I17" s="54">
        <f t="shared" si="0"/>
        <v>16100</v>
      </c>
      <c r="J17" s="55">
        <f t="shared" si="10"/>
        <v>0.268333333333333</v>
      </c>
      <c r="K17" s="6">
        <f t="shared" si="2"/>
        <v>12880</v>
      </c>
      <c r="L17" s="15">
        <f t="shared" si="11"/>
        <v>0.214666666666667</v>
      </c>
      <c r="M17" s="54">
        <f t="shared" si="4"/>
        <v>20700</v>
      </c>
      <c r="N17" s="55">
        <f t="shared" si="15"/>
        <v>0.345</v>
      </c>
      <c r="O17" s="6">
        <f t="shared" si="6"/>
        <v>16560</v>
      </c>
      <c r="P17" s="15">
        <f t="shared" si="12"/>
        <v>0.276</v>
      </c>
      <c r="Q17" s="56">
        <v>23000</v>
      </c>
      <c r="R17" s="57">
        <f t="shared" si="13"/>
        <v>0.383333333333333</v>
      </c>
      <c r="S17" s="6">
        <f t="shared" si="8"/>
        <v>18400</v>
      </c>
      <c r="T17" s="15">
        <f t="shared" si="14"/>
        <v>0.306666666666667</v>
      </c>
      <c r="U17" s="58" t="s">
        <v>18</v>
      </c>
    </row>
    <row r="18" customHeight="1" spans="1:21">
      <c r="A18" s="50"/>
      <c r="B18" s="50"/>
      <c r="C18" s="50"/>
      <c r="D18" s="50"/>
      <c r="E18" s="59"/>
      <c r="F18" s="12" t="s">
        <v>33</v>
      </c>
      <c r="G18" s="12">
        <v>60000</v>
      </c>
      <c r="H18" s="13">
        <v>0.01</v>
      </c>
      <c r="I18" s="54">
        <f t="shared" si="0"/>
        <v>17500</v>
      </c>
      <c r="J18" s="55">
        <f t="shared" si="10"/>
        <v>0.291666666666667</v>
      </c>
      <c r="K18" s="6">
        <f t="shared" si="2"/>
        <v>14000</v>
      </c>
      <c r="L18" s="15">
        <f t="shared" si="11"/>
        <v>0.233333333333333</v>
      </c>
      <c r="M18" s="54">
        <f t="shared" si="4"/>
        <v>22500</v>
      </c>
      <c r="N18" s="55">
        <f t="shared" si="15"/>
        <v>0.375</v>
      </c>
      <c r="O18" s="6">
        <f t="shared" si="6"/>
        <v>18000</v>
      </c>
      <c r="P18" s="15">
        <f t="shared" si="12"/>
        <v>0.3</v>
      </c>
      <c r="Q18" s="56">
        <v>25000</v>
      </c>
      <c r="R18" s="57">
        <f t="shared" si="13"/>
        <v>0.416666666666667</v>
      </c>
      <c r="S18" s="6">
        <f t="shared" si="8"/>
        <v>20000</v>
      </c>
      <c r="T18" s="15">
        <f t="shared" si="14"/>
        <v>0.333333333333333</v>
      </c>
      <c r="U18" s="58" t="s">
        <v>18</v>
      </c>
    </row>
    <row r="19" customHeight="1" spans="1:21">
      <c r="A19" s="50"/>
      <c r="B19" s="50"/>
      <c r="C19" s="50"/>
      <c r="D19" s="50"/>
      <c r="E19" s="59"/>
      <c r="F19" s="12" t="s">
        <v>34</v>
      </c>
      <c r="G19" s="12">
        <v>80000</v>
      </c>
      <c r="H19" s="13">
        <v>0.01</v>
      </c>
      <c r="I19" s="54">
        <f t="shared" si="0"/>
        <v>21700</v>
      </c>
      <c r="J19" s="55">
        <f t="shared" si="10"/>
        <v>0.27125</v>
      </c>
      <c r="K19" s="6">
        <f t="shared" si="2"/>
        <v>17360</v>
      </c>
      <c r="L19" s="15">
        <f t="shared" si="11"/>
        <v>0.217</v>
      </c>
      <c r="M19" s="54">
        <f t="shared" si="4"/>
        <v>27900</v>
      </c>
      <c r="N19" s="55">
        <f t="shared" si="15"/>
        <v>0.34875</v>
      </c>
      <c r="O19" s="6">
        <f t="shared" si="6"/>
        <v>22320</v>
      </c>
      <c r="P19" s="15">
        <f t="shared" si="12"/>
        <v>0.279</v>
      </c>
      <c r="Q19" s="56">
        <v>31000</v>
      </c>
      <c r="R19" s="57">
        <f t="shared" si="13"/>
        <v>0.3875</v>
      </c>
      <c r="S19" s="6">
        <f t="shared" si="8"/>
        <v>24800</v>
      </c>
      <c r="T19" s="15">
        <f t="shared" si="14"/>
        <v>0.31</v>
      </c>
      <c r="U19" s="58" t="s">
        <v>18</v>
      </c>
    </row>
    <row r="20" customHeight="1" spans="1:21">
      <c r="A20" s="50"/>
      <c r="B20" s="50"/>
      <c r="C20" s="50"/>
      <c r="D20" s="50"/>
      <c r="E20" s="59"/>
      <c r="F20" s="12" t="s">
        <v>35</v>
      </c>
      <c r="G20" s="12">
        <v>80000</v>
      </c>
      <c r="H20" s="13">
        <v>0.01</v>
      </c>
      <c r="I20" s="54">
        <f t="shared" si="0"/>
        <v>23100</v>
      </c>
      <c r="J20" s="55">
        <f t="shared" si="10"/>
        <v>0.28875</v>
      </c>
      <c r="K20" s="6">
        <f t="shared" si="2"/>
        <v>18480</v>
      </c>
      <c r="L20" s="15">
        <f t="shared" si="11"/>
        <v>0.231</v>
      </c>
      <c r="M20" s="54">
        <f t="shared" si="4"/>
        <v>29700</v>
      </c>
      <c r="N20" s="55">
        <f t="shared" si="15"/>
        <v>0.37125</v>
      </c>
      <c r="O20" s="6">
        <f t="shared" si="6"/>
        <v>23760</v>
      </c>
      <c r="P20" s="15">
        <f t="shared" si="12"/>
        <v>0.297</v>
      </c>
      <c r="Q20" s="56">
        <v>33000</v>
      </c>
      <c r="R20" s="57">
        <f t="shared" si="13"/>
        <v>0.4125</v>
      </c>
      <c r="S20" s="6">
        <f t="shared" si="8"/>
        <v>26400</v>
      </c>
      <c r="T20" s="15">
        <f t="shared" si="14"/>
        <v>0.33</v>
      </c>
      <c r="U20" s="58" t="s">
        <v>18</v>
      </c>
    </row>
    <row r="21" customHeight="1" spans="1:21">
      <c r="A21" s="50"/>
      <c r="B21" s="50"/>
      <c r="C21" s="50"/>
      <c r="D21" s="50"/>
      <c r="E21" s="59"/>
      <c r="F21" s="61" t="s">
        <v>36</v>
      </c>
      <c r="G21" s="61">
        <v>120000</v>
      </c>
      <c r="H21" s="13">
        <v>0.05</v>
      </c>
      <c r="I21" s="54">
        <f t="shared" si="0"/>
        <v>33600</v>
      </c>
      <c r="J21" s="55">
        <f t="shared" si="10"/>
        <v>0.28</v>
      </c>
      <c r="K21" s="6">
        <f t="shared" si="2"/>
        <v>26880</v>
      </c>
      <c r="L21" s="15">
        <f t="shared" si="11"/>
        <v>0.224</v>
      </c>
      <c r="M21" s="54">
        <f t="shared" si="4"/>
        <v>43200</v>
      </c>
      <c r="N21" s="55">
        <f t="shared" si="15"/>
        <v>0.36</v>
      </c>
      <c r="O21" s="6">
        <f t="shared" si="6"/>
        <v>34560</v>
      </c>
      <c r="P21" s="15">
        <f t="shared" si="12"/>
        <v>0.288</v>
      </c>
      <c r="Q21" s="56">
        <v>48000</v>
      </c>
      <c r="R21" s="57">
        <f t="shared" si="13"/>
        <v>0.4</v>
      </c>
      <c r="S21" s="6">
        <f t="shared" si="8"/>
        <v>38400</v>
      </c>
      <c r="T21" s="15">
        <f t="shared" si="14"/>
        <v>0.32</v>
      </c>
      <c r="U21" s="58" t="s">
        <v>18</v>
      </c>
    </row>
    <row r="22" customHeight="1" spans="1:21">
      <c r="A22" s="50"/>
      <c r="B22" s="50"/>
      <c r="C22" s="50"/>
      <c r="D22" s="50"/>
      <c r="E22" s="59"/>
      <c r="F22" s="61" t="s">
        <v>37</v>
      </c>
      <c r="G22" s="61">
        <v>160000</v>
      </c>
      <c r="H22" s="13">
        <v>0.05</v>
      </c>
      <c r="I22" s="54">
        <f t="shared" si="0"/>
        <v>40600</v>
      </c>
      <c r="J22" s="55">
        <f t="shared" si="10"/>
        <v>0.25375</v>
      </c>
      <c r="K22" s="6">
        <f t="shared" si="2"/>
        <v>32480</v>
      </c>
      <c r="L22" s="15">
        <f t="shared" si="11"/>
        <v>0.203</v>
      </c>
      <c r="M22" s="54">
        <f t="shared" si="4"/>
        <v>52200</v>
      </c>
      <c r="N22" s="55">
        <f t="shared" si="15"/>
        <v>0.32625</v>
      </c>
      <c r="O22" s="6">
        <f t="shared" si="6"/>
        <v>41760</v>
      </c>
      <c r="P22" s="15">
        <f t="shared" si="12"/>
        <v>0.261</v>
      </c>
      <c r="Q22" s="56">
        <v>58000</v>
      </c>
      <c r="R22" s="57">
        <f t="shared" si="13"/>
        <v>0.3625</v>
      </c>
      <c r="S22" s="6">
        <f t="shared" si="8"/>
        <v>46400</v>
      </c>
      <c r="T22" s="15">
        <f t="shared" si="14"/>
        <v>0.29</v>
      </c>
      <c r="U22" s="58" t="s">
        <v>18</v>
      </c>
    </row>
    <row r="23" customHeight="1" spans="1:21">
      <c r="A23" s="50"/>
      <c r="B23" s="50"/>
      <c r="C23" s="50"/>
      <c r="D23" s="50"/>
      <c r="E23" s="59"/>
      <c r="F23" s="12" t="s">
        <v>38</v>
      </c>
      <c r="G23" s="61">
        <v>180000</v>
      </c>
      <c r="H23" s="13">
        <v>0.02</v>
      </c>
      <c r="I23" s="54">
        <f t="shared" si="0"/>
        <v>38500</v>
      </c>
      <c r="J23" s="55">
        <f t="shared" si="10"/>
        <v>0.213888888888889</v>
      </c>
      <c r="K23" s="6">
        <f t="shared" si="2"/>
        <v>30800</v>
      </c>
      <c r="L23" s="15">
        <f t="shared" si="11"/>
        <v>0.171111111111111</v>
      </c>
      <c r="M23" s="54">
        <f t="shared" si="4"/>
        <v>49500</v>
      </c>
      <c r="N23" s="55">
        <f t="shared" si="15"/>
        <v>0.275</v>
      </c>
      <c r="O23" s="6">
        <f t="shared" si="6"/>
        <v>39600</v>
      </c>
      <c r="P23" s="15">
        <f t="shared" si="12"/>
        <v>0.22</v>
      </c>
      <c r="Q23" s="56">
        <v>55000</v>
      </c>
      <c r="R23" s="57">
        <f t="shared" si="13"/>
        <v>0.305555555555556</v>
      </c>
      <c r="S23" s="6">
        <f t="shared" si="8"/>
        <v>44000</v>
      </c>
      <c r="T23" s="15">
        <f t="shared" si="14"/>
        <v>0.244444444444444</v>
      </c>
      <c r="U23" s="58" t="s">
        <v>18</v>
      </c>
    </row>
    <row r="24" customHeight="1" spans="1:21">
      <c r="A24" s="50"/>
      <c r="B24" s="50"/>
      <c r="C24" s="50"/>
      <c r="D24" s="50"/>
      <c r="E24" s="59"/>
      <c r="F24" s="61" t="s">
        <v>39</v>
      </c>
      <c r="G24" s="61">
        <v>180000</v>
      </c>
      <c r="H24" s="13">
        <v>0.05</v>
      </c>
      <c r="I24" s="54">
        <f t="shared" si="0"/>
        <v>47600</v>
      </c>
      <c r="J24" s="55">
        <f t="shared" si="10"/>
        <v>0.264444444444444</v>
      </c>
      <c r="K24" s="6">
        <f t="shared" si="2"/>
        <v>38080</v>
      </c>
      <c r="L24" s="15">
        <f t="shared" si="11"/>
        <v>0.211555555555556</v>
      </c>
      <c r="M24" s="54">
        <f t="shared" si="4"/>
        <v>61200</v>
      </c>
      <c r="N24" s="55">
        <f t="shared" si="15"/>
        <v>0.34</v>
      </c>
      <c r="O24" s="6">
        <f t="shared" si="6"/>
        <v>48960</v>
      </c>
      <c r="P24" s="15">
        <f t="shared" si="12"/>
        <v>0.272</v>
      </c>
      <c r="Q24" s="56">
        <v>68000</v>
      </c>
      <c r="R24" s="57">
        <f t="shared" si="13"/>
        <v>0.377777777777778</v>
      </c>
      <c r="S24" s="6">
        <f t="shared" si="8"/>
        <v>54400</v>
      </c>
      <c r="T24" s="15">
        <f t="shared" si="14"/>
        <v>0.302222222222222</v>
      </c>
      <c r="U24" s="58" t="s">
        <v>18</v>
      </c>
    </row>
    <row r="25" customHeight="1" spans="1:21">
      <c r="A25" s="50"/>
      <c r="B25" s="50"/>
      <c r="C25" s="50"/>
      <c r="D25" s="50"/>
      <c r="E25" s="59"/>
      <c r="F25" s="12" t="s">
        <v>40</v>
      </c>
      <c r="G25" s="61">
        <v>240000</v>
      </c>
      <c r="H25" s="13">
        <v>0.01</v>
      </c>
      <c r="I25" s="54">
        <f t="shared" si="0"/>
        <v>53900</v>
      </c>
      <c r="J25" s="55">
        <f t="shared" si="10"/>
        <v>0.224583333333333</v>
      </c>
      <c r="K25" s="6">
        <f t="shared" si="2"/>
        <v>43120</v>
      </c>
      <c r="L25" s="15">
        <f t="shared" si="11"/>
        <v>0.179666666666667</v>
      </c>
      <c r="M25" s="54">
        <f t="shared" si="4"/>
        <v>69300</v>
      </c>
      <c r="N25" s="55">
        <f t="shared" si="15"/>
        <v>0.28875</v>
      </c>
      <c r="O25" s="6">
        <f t="shared" si="6"/>
        <v>55440</v>
      </c>
      <c r="P25" s="15">
        <f t="shared" si="12"/>
        <v>0.231</v>
      </c>
      <c r="Q25" s="56">
        <v>77000</v>
      </c>
      <c r="R25" s="57">
        <f t="shared" si="13"/>
        <v>0.320833333333333</v>
      </c>
      <c r="S25" s="6">
        <f t="shared" si="8"/>
        <v>61600</v>
      </c>
      <c r="T25" s="15">
        <f t="shared" si="14"/>
        <v>0.256666666666667</v>
      </c>
      <c r="U25" s="58" t="s">
        <v>18</v>
      </c>
    </row>
    <row r="26" customHeight="1" spans="1:21">
      <c r="A26" s="50"/>
      <c r="B26" s="50"/>
      <c r="C26" s="50"/>
      <c r="D26" s="50"/>
      <c r="E26" s="59"/>
      <c r="F26" s="12" t="s">
        <v>41</v>
      </c>
      <c r="G26" s="61">
        <v>240000</v>
      </c>
      <c r="H26" s="13">
        <v>0.01</v>
      </c>
      <c r="I26" s="54">
        <f t="shared" si="0"/>
        <v>57400</v>
      </c>
      <c r="J26" s="55">
        <f t="shared" si="10"/>
        <v>0.239166666666667</v>
      </c>
      <c r="K26" s="6">
        <f t="shared" si="2"/>
        <v>45920</v>
      </c>
      <c r="L26" s="15">
        <f t="shared" si="11"/>
        <v>0.191333333333333</v>
      </c>
      <c r="M26" s="54">
        <f t="shared" si="4"/>
        <v>73800</v>
      </c>
      <c r="N26" s="55">
        <f t="shared" si="15"/>
        <v>0.3075</v>
      </c>
      <c r="O26" s="6">
        <f t="shared" si="6"/>
        <v>59040</v>
      </c>
      <c r="P26" s="15">
        <f t="shared" si="12"/>
        <v>0.246</v>
      </c>
      <c r="Q26" s="56">
        <v>82000</v>
      </c>
      <c r="R26" s="57">
        <f t="shared" si="13"/>
        <v>0.341666666666667</v>
      </c>
      <c r="S26" s="6">
        <f t="shared" si="8"/>
        <v>65600</v>
      </c>
      <c r="T26" s="15">
        <f t="shared" si="14"/>
        <v>0.273333333333333</v>
      </c>
      <c r="U26" s="58" t="s">
        <v>18</v>
      </c>
    </row>
    <row r="27" customHeight="1" spans="1:21">
      <c r="A27" s="50"/>
      <c r="B27" s="50"/>
      <c r="C27" s="50"/>
      <c r="D27" s="50"/>
      <c r="E27" s="59"/>
      <c r="F27" s="61" t="s">
        <v>42</v>
      </c>
      <c r="G27" s="61">
        <v>360000</v>
      </c>
      <c r="H27" s="13">
        <v>0.05</v>
      </c>
      <c r="I27" s="54">
        <f t="shared" si="0"/>
        <v>59500</v>
      </c>
      <c r="J27" s="55">
        <f t="shared" si="10"/>
        <v>0.165277777777778</v>
      </c>
      <c r="K27" s="6">
        <f t="shared" si="2"/>
        <v>47600</v>
      </c>
      <c r="L27" s="15">
        <f t="shared" si="11"/>
        <v>0.132222222222222</v>
      </c>
      <c r="M27" s="54">
        <f t="shared" si="4"/>
        <v>76500</v>
      </c>
      <c r="N27" s="55">
        <f t="shared" si="15"/>
        <v>0.2125</v>
      </c>
      <c r="O27" s="6">
        <f t="shared" si="6"/>
        <v>61200</v>
      </c>
      <c r="P27" s="15">
        <f t="shared" si="12"/>
        <v>0.17</v>
      </c>
      <c r="Q27" s="56">
        <v>85000</v>
      </c>
      <c r="R27" s="57">
        <f t="shared" si="13"/>
        <v>0.236111111111111</v>
      </c>
      <c r="S27" s="6">
        <f t="shared" si="8"/>
        <v>68000</v>
      </c>
      <c r="T27" s="15">
        <f t="shared" si="14"/>
        <v>0.188888888888889</v>
      </c>
      <c r="U27" s="58" t="s">
        <v>18</v>
      </c>
    </row>
    <row r="28" customHeight="1" spans="1:21">
      <c r="A28" s="50"/>
      <c r="B28" s="50"/>
      <c r="C28" s="50"/>
      <c r="D28" s="50"/>
      <c r="E28" s="59"/>
      <c r="F28" s="12" t="s">
        <v>43</v>
      </c>
      <c r="G28" s="61">
        <v>360000</v>
      </c>
      <c r="H28" s="13">
        <v>0.01</v>
      </c>
      <c r="I28" s="54">
        <f t="shared" si="0"/>
        <v>65800</v>
      </c>
      <c r="J28" s="55">
        <f t="shared" si="10"/>
        <v>0.182777777777778</v>
      </c>
      <c r="K28" s="6">
        <f t="shared" si="2"/>
        <v>52640</v>
      </c>
      <c r="L28" s="15">
        <f t="shared" si="11"/>
        <v>0.146222222222222</v>
      </c>
      <c r="M28" s="54">
        <f t="shared" si="4"/>
        <v>84600</v>
      </c>
      <c r="N28" s="55">
        <f t="shared" si="15"/>
        <v>0.235</v>
      </c>
      <c r="O28" s="6">
        <f t="shared" si="6"/>
        <v>67680</v>
      </c>
      <c r="P28" s="15">
        <f t="shared" si="12"/>
        <v>0.188</v>
      </c>
      <c r="Q28" s="56">
        <v>94000</v>
      </c>
      <c r="R28" s="57">
        <f t="shared" si="13"/>
        <v>0.261111111111111</v>
      </c>
      <c r="S28" s="6">
        <f t="shared" si="8"/>
        <v>75200</v>
      </c>
      <c r="T28" s="15">
        <f t="shared" si="14"/>
        <v>0.208888888888889</v>
      </c>
      <c r="U28" s="58" t="s">
        <v>18</v>
      </c>
    </row>
    <row r="29" ht="14" customHeight="1" spans="1:21">
      <c r="A29" s="50"/>
      <c r="B29" s="50"/>
      <c r="C29" s="50"/>
      <c r="D29" s="50"/>
      <c r="E29" s="59"/>
      <c r="F29" s="61" t="s">
        <v>44</v>
      </c>
      <c r="G29" s="61"/>
      <c r="H29" s="13">
        <v>0.06</v>
      </c>
      <c r="I29" s="54">
        <f t="shared" si="0"/>
        <v>1260</v>
      </c>
      <c r="J29" s="55"/>
      <c r="K29" s="6">
        <f t="shared" si="2"/>
        <v>1008</v>
      </c>
      <c r="L29" s="15"/>
      <c r="M29" s="54">
        <f t="shared" si="4"/>
        <v>1620</v>
      </c>
      <c r="N29" s="55"/>
      <c r="O29" s="6">
        <f t="shared" si="6"/>
        <v>1296</v>
      </c>
      <c r="P29" s="15"/>
      <c r="Q29" s="56">
        <v>1800</v>
      </c>
      <c r="R29" s="57"/>
      <c r="S29" s="6">
        <f t="shared" si="8"/>
        <v>1440</v>
      </c>
      <c r="T29" s="15"/>
      <c r="U29" s="58" t="s">
        <v>45</v>
      </c>
    </row>
    <row r="30" ht="14" customHeight="1" spans="1:21">
      <c r="A30" s="50"/>
      <c r="B30" s="50"/>
      <c r="C30" s="50"/>
      <c r="D30" s="50"/>
      <c r="E30" s="62"/>
      <c r="F30" s="12" t="s">
        <v>46</v>
      </c>
      <c r="G30" s="12"/>
      <c r="H30" s="13">
        <v>0.01</v>
      </c>
      <c r="I30" s="54">
        <f t="shared" si="0"/>
        <v>3080</v>
      </c>
      <c r="J30" s="55"/>
      <c r="K30" s="6">
        <f t="shared" si="2"/>
        <v>2464</v>
      </c>
      <c r="L30" s="15"/>
      <c r="M30" s="54">
        <f t="shared" si="4"/>
        <v>3960</v>
      </c>
      <c r="N30" s="55"/>
      <c r="O30" s="6">
        <f t="shared" si="6"/>
        <v>3168</v>
      </c>
      <c r="P30" s="15"/>
      <c r="Q30" s="56">
        <v>4400</v>
      </c>
      <c r="R30" s="57"/>
      <c r="S30" s="6">
        <f t="shared" si="8"/>
        <v>3520</v>
      </c>
      <c r="T30" s="15"/>
      <c r="U30" s="58" t="s">
        <v>45</v>
      </c>
    </row>
    <row r="31" ht="15" customHeight="1" spans="1:21">
      <c r="A31" s="50"/>
      <c r="B31" s="50"/>
      <c r="C31" s="50"/>
      <c r="D31" s="50"/>
      <c r="E31" s="59" t="s">
        <v>47</v>
      </c>
      <c r="F31" s="63" t="s">
        <v>48</v>
      </c>
      <c r="G31" s="63">
        <v>20000</v>
      </c>
      <c r="H31" s="13">
        <v>0.02</v>
      </c>
      <c r="I31" s="54">
        <f t="shared" si="0"/>
        <v>1330</v>
      </c>
      <c r="J31" s="55">
        <f t="shared" si="10"/>
        <v>0.0665</v>
      </c>
      <c r="K31" s="6">
        <f t="shared" si="2"/>
        <v>1064</v>
      </c>
      <c r="L31" s="15">
        <f t="shared" si="11"/>
        <v>0.0532</v>
      </c>
      <c r="M31" s="54">
        <f t="shared" si="4"/>
        <v>1710</v>
      </c>
      <c r="N31" s="55">
        <f t="shared" si="15"/>
        <v>0.0855</v>
      </c>
      <c r="O31" s="6">
        <f t="shared" si="6"/>
        <v>1368</v>
      </c>
      <c r="P31" s="15">
        <f t="shared" si="12"/>
        <v>0.0684</v>
      </c>
      <c r="Q31" s="56">
        <v>1900</v>
      </c>
      <c r="R31" s="57">
        <f t="shared" si="13"/>
        <v>0.095</v>
      </c>
      <c r="S31" s="6">
        <f t="shared" si="8"/>
        <v>1520</v>
      </c>
      <c r="T31" s="15">
        <f t="shared" si="14"/>
        <v>0.076</v>
      </c>
      <c r="U31" s="58" t="s">
        <v>49</v>
      </c>
    </row>
    <row r="32" ht="15" customHeight="1" spans="1:21">
      <c r="A32" s="50"/>
      <c r="B32" s="50"/>
      <c r="C32" s="50"/>
      <c r="D32" s="50"/>
      <c r="E32" s="59"/>
      <c r="F32" s="63" t="s">
        <v>50</v>
      </c>
      <c r="G32" s="63">
        <v>30000</v>
      </c>
      <c r="H32" s="13">
        <v>0.02</v>
      </c>
      <c r="I32" s="54">
        <f t="shared" si="0"/>
        <v>1890</v>
      </c>
      <c r="J32" s="55">
        <f t="shared" si="10"/>
        <v>0.063</v>
      </c>
      <c r="K32" s="6">
        <f t="shared" si="2"/>
        <v>1512</v>
      </c>
      <c r="L32" s="15">
        <f t="shared" si="11"/>
        <v>0.0504</v>
      </c>
      <c r="M32" s="54">
        <f t="shared" si="4"/>
        <v>2430</v>
      </c>
      <c r="N32" s="55">
        <f t="shared" si="15"/>
        <v>0.081</v>
      </c>
      <c r="O32" s="6">
        <f t="shared" si="6"/>
        <v>1944</v>
      </c>
      <c r="P32" s="15">
        <f t="shared" si="12"/>
        <v>0.0648</v>
      </c>
      <c r="Q32" s="56">
        <v>2700</v>
      </c>
      <c r="R32" s="57">
        <f t="shared" si="13"/>
        <v>0.09</v>
      </c>
      <c r="S32" s="6">
        <f t="shared" si="8"/>
        <v>2160</v>
      </c>
      <c r="T32" s="15">
        <f t="shared" si="14"/>
        <v>0.072</v>
      </c>
      <c r="U32" s="58" t="s">
        <v>49</v>
      </c>
    </row>
    <row r="33" ht="15" customHeight="1" spans="1:21">
      <c r="A33" s="50"/>
      <c r="B33" s="50"/>
      <c r="C33" s="50"/>
      <c r="D33" s="50"/>
      <c r="E33" s="59"/>
      <c r="F33" s="63" t="s">
        <v>51</v>
      </c>
      <c r="G33" s="63">
        <v>40000</v>
      </c>
      <c r="H33" s="13">
        <v>0.02</v>
      </c>
      <c r="I33" s="54">
        <f t="shared" si="0"/>
        <v>2380</v>
      </c>
      <c r="J33" s="55">
        <f t="shared" si="10"/>
        <v>0.0595</v>
      </c>
      <c r="K33" s="6">
        <f t="shared" si="2"/>
        <v>1904</v>
      </c>
      <c r="L33" s="15">
        <f t="shared" si="11"/>
        <v>0.0476</v>
      </c>
      <c r="M33" s="54">
        <f t="shared" si="4"/>
        <v>3060</v>
      </c>
      <c r="N33" s="55">
        <f t="shared" si="15"/>
        <v>0.0765</v>
      </c>
      <c r="O33" s="6">
        <f t="shared" si="6"/>
        <v>2448</v>
      </c>
      <c r="P33" s="15">
        <f t="shared" si="12"/>
        <v>0.0612</v>
      </c>
      <c r="Q33" s="56">
        <v>3400</v>
      </c>
      <c r="R33" s="57">
        <f t="shared" si="13"/>
        <v>0.085</v>
      </c>
      <c r="S33" s="6">
        <f t="shared" si="8"/>
        <v>2720</v>
      </c>
      <c r="T33" s="15">
        <f t="shared" si="14"/>
        <v>0.068</v>
      </c>
      <c r="U33" s="58" t="s">
        <v>49</v>
      </c>
    </row>
    <row r="34" ht="15" customHeight="1" spans="1:21">
      <c r="A34" s="50"/>
      <c r="B34" s="50"/>
      <c r="C34" s="50"/>
      <c r="D34" s="50"/>
      <c r="E34" s="59"/>
      <c r="F34" s="64" t="s">
        <v>52</v>
      </c>
      <c r="G34" s="63">
        <v>15000</v>
      </c>
      <c r="H34" s="13">
        <v>0.02</v>
      </c>
      <c r="I34" s="54">
        <f t="shared" si="0"/>
        <v>6300</v>
      </c>
      <c r="J34" s="55">
        <f t="shared" si="10"/>
        <v>0.42</v>
      </c>
      <c r="K34" s="6">
        <f t="shared" si="2"/>
        <v>5040</v>
      </c>
      <c r="L34" s="15">
        <f t="shared" si="11"/>
        <v>0.336</v>
      </c>
      <c r="M34" s="54">
        <f t="shared" si="4"/>
        <v>8100</v>
      </c>
      <c r="N34" s="55">
        <f t="shared" si="15"/>
        <v>0.54</v>
      </c>
      <c r="O34" s="6">
        <f t="shared" si="6"/>
        <v>6480</v>
      </c>
      <c r="P34" s="15">
        <f t="shared" si="12"/>
        <v>0.432</v>
      </c>
      <c r="Q34" s="56">
        <v>9000</v>
      </c>
      <c r="R34" s="57">
        <f t="shared" si="13"/>
        <v>0.6</v>
      </c>
      <c r="S34" s="6">
        <f t="shared" si="8"/>
        <v>7200</v>
      </c>
      <c r="T34" s="15">
        <f t="shared" si="14"/>
        <v>0.48</v>
      </c>
      <c r="U34" s="58" t="s">
        <v>49</v>
      </c>
    </row>
    <row r="35" ht="15" customHeight="1" spans="1:21">
      <c r="A35" s="50"/>
      <c r="B35" s="50"/>
      <c r="C35" s="50"/>
      <c r="D35" s="50"/>
      <c r="E35" s="59"/>
      <c r="F35" s="64" t="s">
        <v>53</v>
      </c>
      <c r="G35" s="63">
        <v>20000</v>
      </c>
      <c r="H35" s="13">
        <v>0.02</v>
      </c>
      <c r="I35" s="54">
        <f t="shared" si="0"/>
        <v>9800</v>
      </c>
      <c r="J35" s="55">
        <f t="shared" si="10"/>
        <v>0.49</v>
      </c>
      <c r="K35" s="6">
        <f t="shared" si="2"/>
        <v>7840</v>
      </c>
      <c r="L35" s="15">
        <f t="shared" si="11"/>
        <v>0.392</v>
      </c>
      <c r="M35" s="54">
        <f t="shared" si="4"/>
        <v>12600</v>
      </c>
      <c r="N35" s="55">
        <f t="shared" si="15"/>
        <v>0.63</v>
      </c>
      <c r="O35" s="6">
        <f t="shared" si="6"/>
        <v>10080</v>
      </c>
      <c r="P35" s="15">
        <f t="shared" si="12"/>
        <v>0.504</v>
      </c>
      <c r="Q35" s="56">
        <v>14000</v>
      </c>
      <c r="R35" s="57">
        <f t="shared" si="13"/>
        <v>0.7</v>
      </c>
      <c r="S35" s="6">
        <f t="shared" si="8"/>
        <v>11200</v>
      </c>
      <c r="T35" s="15">
        <f t="shared" si="14"/>
        <v>0.56</v>
      </c>
      <c r="U35" s="58" t="s">
        <v>49</v>
      </c>
    </row>
    <row r="36" ht="15" customHeight="1" spans="1:21">
      <c r="A36" s="50"/>
      <c r="B36" s="50"/>
      <c r="C36" s="50"/>
      <c r="D36" s="50"/>
      <c r="E36" s="59"/>
      <c r="F36" s="64" t="s">
        <v>54</v>
      </c>
      <c r="G36" s="63">
        <v>30000</v>
      </c>
      <c r="H36" s="13">
        <v>0.01</v>
      </c>
      <c r="I36" s="54">
        <f t="shared" ref="I36:I62" si="16">Q36*0.7</f>
        <v>6300</v>
      </c>
      <c r="J36" s="55">
        <f t="shared" si="10"/>
        <v>0.21</v>
      </c>
      <c r="K36" s="6">
        <f t="shared" ref="K36:K62" si="17">S36*0.7</f>
        <v>5040</v>
      </c>
      <c r="L36" s="15">
        <f t="shared" si="11"/>
        <v>0.168</v>
      </c>
      <c r="M36" s="54">
        <f t="shared" ref="M36:M62" si="18">Q36*0.9</f>
        <v>8100</v>
      </c>
      <c r="N36" s="55">
        <f t="shared" si="15"/>
        <v>0.27</v>
      </c>
      <c r="O36" s="6">
        <f t="shared" ref="O36:O62" si="19">S36*0.9</f>
        <v>6480</v>
      </c>
      <c r="P36" s="15">
        <f t="shared" si="12"/>
        <v>0.216</v>
      </c>
      <c r="Q36" s="56">
        <v>9000</v>
      </c>
      <c r="R36" s="57">
        <f t="shared" si="13"/>
        <v>0.3</v>
      </c>
      <c r="S36" s="6">
        <f t="shared" ref="S36:S62" si="20">Q36*0.8</f>
        <v>7200</v>
      </c>
      <c r="T36" s="15">
        <f t="shared" si="14"/>
        <v>0.24</v>
      </c>
      <c r="U36" s="58" t="s">
        <v>49</v>
      </c>
    </row>
    <row r="37" ht="15" customHeight="1" spans="1:21">
      <c r="A37" s="50"/>
      <c r="B37" s="50"/>
      <c r="C37" s="50"/>
      <c r="D37" s="50"/>
      <c r="E37" s="59"/>
      <c r="F37" s="64" t="s">
        <v>55</v>
      </c>
      <c r="G37" s="63">
        <v>40000</v>
      </c>
      <c r="H37" s="13">
        <v>0.01</v>
      </c>
      <c r="I37" s="54">
        <f t="shared" si="16"/>
        <v>8400</v>
      </c>
      <c r="J37" s="55">
        <f t="shared" si="10"/>
        <v>0.21</v>
      </c>
      <c r="K37" s="6">
        <f t="shared" si="17"/>
        <v>6720</v>
      </c>
      <c r="L37" s="15">
        <f t="shared" si="11"/>
        <v>0.168</v>
      </c>
      <c r="M37" s="54">
        <f t="shared" si="18"/>
        <v>10800</v>
      </c>
      <c r="N37" s="55">
        <f t="shared" si="15"/>
        <v>0.27</v>
      </c>
      <c r="O37" s="6">
        <f t="shared" si="19"/>
        <v>8640</v>
      </c>
      <c r="P37" s="15">
        <f t="shared" si="12"/>
        <v>0.216</v>
      </c>
      <c r="Q37" s="56">
        <v>12000</v>
      </c>
      <c r="R37" s="57">
        <f t="shared" si="13"/>
        <v>0.3</v>
      </c>
      <c r="S37" s="6">
        <f t="shared" si="20"/>
        <v>9600</v>
      </c>
      <c r="T37" s="15">
        <f t="shared" si="14"/>
        <v>0.24</v>
      </c>
      <c r="U37" s="58" t="s">
        <v>49</v>
      </c>
    </row>
    <row r="38" customHeight="1" spans="1:21">
      <c r="A38" s="50"/>
      <c r="B38" s="50"/>
      <c r="C38" s="50"/>
      <c r="D38" s="50"/>
      <c r="E38" s="50" t="s">
        <v>56</v>
      </c>
      <c r="F38" s="12" t="s">
        <v>57</v>
      </c>
      <c r="G38" s="12"/>
      <c r="H38" s="13">
        <v>0.01</v>
      </c>
      <c r="I38" s="54">
        <f t="shared" si="16"/>
        <v>770</v>
      </c>
      <c r="J38" s="54"/>
      <c r="K38" s="6">
        <f t="shared" si="17"/>
        <v>616</v>
      </c>
      <c r="L38" s="65"/>
      <c r="M38" s="54">
        <f t="shared" si="18"/>
        <v>990</v>
      </c>
      <c r="N38" s="55"/>
      <c r="O38" s="6">
        <f t="shared" si="19"/>
        <v>792</v>
      </c>
      <c r="P38" s="15"/>
      <c r="Q38" s="56">
        <v>1100</v>
      </c>
      <c r="R38" s="57"/>
      <c r="S38" s="6">
        <f t="shared" si="20"/>
        <v>880</v>
      </c>
      <c r="T38" s="15"/>
      <c r="U38" s="58" t="s">
        <v>58</v>
      </c>
    </row>
    <row r="39" customHeight="1" spans="1:21">
      <c r="A39" s="50"/>
      <c r="B39" s="50"/>
      <c r="C39" s="50"/>
      <c r="D39" s="50"/>
      <c r="E39" s="50"/>
      <c r="F39" s="12" t="s">
        <v>59</v>
      </c>
      <c r="G39" s="12"/>
      <c r="H39" s="13">
        <v>0.01</v>
      </c>
      <c r="I39" s="54">
        <f t="shared" si="16"/>
        <v>700</v>
      </c>
      <c r="J39" s="54"/>
      <c r="K39" s="6">
        <f t="shared" si="17"/>
        <v>560</v>
      </c>
      <c r="L39" s="65"/>
      <c r="M39" s="54">
        <f t="shared" si="18"/>
        <v>900</v>
      </c>
      <c r="N39" s="55"/>
      <c r="O39" s="6">
        <f t="shared" si="19"/>
        <v>720</v>
      </c>
      <c r="P39" s="15"/>
      <c r="Q39" s="56">
        <v>1000</v>
      </c>
      <c r="R39" s="57"/>
      <c r="S39" s="6">
        <f t="shared" si="20"/>
        <v>800</v>
      </c>
      <c r="T39" s="15"/>
      <c r="U39" s="58" t="s">
        <v>58</v>
      </c>
    </row>
    <row r="40" customHeight="1" spans="1:21">
      <c r="A40" s="50"/>
      <c r="B40" s="50"/>
      <c r="C40" s="50"/>
      <c r="D40" s="50"/>
      <c r="E40" s="50"/>
      <c r="F40" s="12" t="s">
        <v>60</v>
      </c>
      <c r="G40" s="12"/>
      <c r="H40" s="13">
        <v>0.01</v>
      </c>
      <c r="I40" s="54">
        <f t="shared" si="16"/>
        <v>525</v>
      </c>
      <c r="J40" s="54"/>
      <c r="K40" s="6">
        <f t="shared" si="17"/>
        <v>420</v>
      </c>
      <c r="L40" s="65"/>
      <c r="M40" s="54">
        <f t="shared" si="18"/>
        <v>675</v>
      </c>
      <c r="N40" s="55"/>
      <c r="O40" s="6">
        <f t="shared" si="19"/>
        <v>540</v>
      </c>
      <c r="P40" s="15"/>
      <c r="Q40" s="56">
        <v>750</v>
      </c>
      <c r="R40" s="57"/>
      <c r="S40" s="6">
        <f t="shared" si="20"/>
        <v>600</v>
      </c>
      <c r="T40" s="15"/>
      <c r="U40" s="58" t="s">
        <v>58</v>
      </c>
    </row>
    <row r="41" customHeight="1" spans="1:21">
      <c r="A41" s="50"/>
      <c r="B41" s="50"/>
      <c r="C41" s="50"/>
      <c r="D41" s="50"/>
      <c r="E41" s="50"/>
      <c r="F41" s="12" t="s">
        <v>61</v>
      </c>
      <c r="G41" s="12"/>
      <c r="H41" s="13">
        <v>0.01</v>
      </c>
      <c r="I41" s="54">
        <f t="shared" si="16"/>
        <v>210</v>
      </c>
      <c r="J41" s="54"/>
      <c r="K41" s="6">
        <f t="shared" si="17"/>
        <v>168</v>
      </c>
      <c r="L41" s="65"/>
      <c r="M41" s="54">
        <f t="shared" si="18"/>
        <v>270</v>
      </c>
      <c r="N41" s="55"/>
      <c r="O41" s="6">
        <f t="shared" si="19"/>
        <v>216</v>
      </c>
      <c r="P41" s="15"/>
      <c r="Q41" s="56">
        <v>300</v>
      </c>
      <c r="R41" s="57"/>
      <c r="S41" s="6">
        <f t="shared" si="20"/>
        <v>240</v>
      </c>
      <c r="T41" s="15"/>
      <c r="U41" s="58" t="s">
        <v>58</v>
      </c>
    </row>
    <row r="42" customHeight="1" spans="1:21">
      <c r="A42" s="50"/>
      <c r="B42" s="50"/>
      <c r="C42" s="50"/>
      <c r="D42" s="50"/>
      <c r="E42" s="50"/>
      <c r="F42" s="12" t="s">
        <v>62</v>
      </c>
      <c r="G42" s="12"/>
      <c r="H42" s="13">
        <v>0.01</v>
      </c>
      <c r="I42" s="54">
        <f t="shared" si="16"/>
        <v>31.5</v>
      </c>
      <c r="J42" s="54"/>
      <c r="K42" s="6">
        <f t="shared" si="17"/>
        <v>25.2</v>
      </c>
      <c r="L42" s="65"/>
      <c r="M42" s="54">
        <f t="shared" si="18"/>
        <v>40.5</v>
      </c>
      <c r="N42" s="55"/>
      <c r="O42" s="6">
        <f t="shared" si="19"/>
        <v>32.4</v>
      </c>
      <c r="P42" s="15"/>
      <c r="Q42" s="56">
        <v>45</v>
      </c>
      <c r="R42" s="57"/>
      <c r="S42" s="6">
        <f t="shared" si="20"/>
        <v>36</v>
      </c>
      <c r="T42" s="15"/>
      <c r="U42" s="58" t="s">
        <v>58</v>
      </c>
    </row>
    <row r="43" customHeight="1" spans="1:21">
      <c r="A43" s="50"/>
      <c r="B43" s="50"/>
      <c r="C43" s="50"/>
      <c r="D43" s="50"/>
      <c r="E43" s="50"/>
      <c r="F43" s="12" t="s">
        <v>63</v>
      </c>
      <c r="G43" s="12"/>
      <c r="H43" s="13">
        <v>0.01</v>
      </c>
      <c r="I43" s="54">
        <f t="shared" si="16"/>
        <v>2240</v>
      </c>
      <c r="J43" s="54"/>
      <c r="K43" s="6">
        <f t="shared" si="17"/>
        <v>1792</v>
      </c>
      <c r="L43" s="65"/>
      <c r="M43" s="54">
        <f t="shared" si="18"/>
        <v>2880</v>
      </c>
      <c r="N43" s="55"/>
      <c r="O43" s="6">
        <f t="shared" si="19"/>
        <v>2304</v>
      </c>
      <c r="P43" s="15"/>
      <c r="Q43" s="56">
        <v>3200</v>
      </c>
      <c r="R43" s="57"/>
      <c r="S43" s="6">
        <f t="shared" si="20"/>
        <v>2560</v>
      </c>
      <c r="T43" s="15"/>
      <c r="U43" s="58" t="s">
        <v>18</v>
      </c>
    </row>
    <row r="44" customHeight="1" spans="1:21">
      <c r="A44" s="50"/>
      <c r="B44" s="50"/>
      <c r="C44" s="50"/>
      <c r="D44" s="50"/>
      <c r="E44" s="50"/>
      <c r="F44" s="12" t="s">
        <v>64</v>
      </c>
      <c r="G44" s="12"/>
      <c r="H44" s="13">
        <v>0.01</v>
      </c>
      <c r="I44" s="54">
        <f t="shared" si="16"/>
        <v>1960</v>
      </c>
      <c r="J44" s="54"/>
      <c r="K44" s="6">
        <f t="shared" si="17"/>
        <v>1568</v>
      </c>
      <c r="L44" s="65"/>
      <c r="M44" s="54">
        <f t="shared" si="18"/>
        <v>2520</v>
      </c>
      <c r="N44" s="55"/>
      <c r="O44" s="6">
        <f t="shared" si="19"/>
        <v>2016</v>
      </c>
      <c r="P44" s="15"/>
      <c r="Q44" s="56">
        <v>2800</v>
      </c>
      <c r="R44" s="57"/>
      <c r="S44" s="6">
        <f t="shared" si="20"/>
        <v>2240</v>
      </c>
      <c r="T44" s="15"/>
      <c r="U44" s="58" t="s">
        <v>18</v>
      </c>
    </row>
    <row r="45" customHeight="1" spans="1:21">
      <c r="A45" s="50"/>
      <c r="B45" s="50"/>
      <c r="C45" s="50"/>
      <c r="D45" s="50"/>
      <c r="E45" s="50"/>
      <c r="F45" s="12" t="s">
        <v>65</v>
      </c>
      <c r="G45" s="12"/>
      <c r="H45" s="13">
        <v>0.01</v>
      </c>
      <c r="I45" s="54">
        <f t="shared" si="16"/>
        <v>168</v>
      </c>
      <c r="J45" s="54"/>
      <c r="K45" s="6">
        <f t="shared" si="17"/>
        <v>134.4</v>
      </c>
      <c r="L45" s="65"/>
      <c r="M45" s="54">
        <f t="shared" si="18"/>
        <v>216</v>
      </c>
      <c r="N45" s="55"/>
      <c r="O45" s="6">
        <f t="shared" si="19"/>
        <v>172.8</v>
      </c>
      <c r="P45" s="15"/>
      <c r="Q45" s="56">
        <v>240</v>
      </c>
      <c r="R45" s="57"/>
      <c r="S45" s="6">
        <f t="shared" si="20"/>
        <v>192</v>
      </c>
      <c r="T45" s="15"/>
      <c r="U45" s="58" t="s">
        <v>18</v>
      </c>
    </row>
    <row r="46" customHeight="1" spans="1:21">
      <c r="A46" s="50"/>
      <c r="B46" s="50"/>
      <c r="C46" s="50"/>
      <c r="D46" s="50"/>
      <c r="E46" s="50"/>
      <c r="F46" s="12" t="s">
        <v>66</v>
      </c>
      <c r="G46" s="12"/>
      <c r="H46" s="13">
        <v>0.01</v>
      </c>
      <c r="I46" s="54">
        <f t="shared" si="16"/>
        <v>525</v>
      </c>
      <c r="J46" s="54"/>
      <c r="K46" s="6">
        <f t="shared" si="17"/>
        <v>420</v>
      </c>
      <c r="L46" s="65"/>
      <c r="M46" s="54">
        <f t="shared" si="18"/>
        <v>675</v>
      </c>
      <c r="N46" s="55"/>
      <c r="O46" s="6">
        <f t="shared" si="19"/>
        <v>540</v>
      </c>
      <c r="P46" s="15"/>
      <c r="Q46" s="56">
        <v>750</v>
      </c>
      <c r="R46" s="57"/>
      <c r="S46" s="6">
        <f t="shared" si="20"/>
        <v>600</v>
      </c>
      <c r="T46" s="15"/>
      <c r="U46" s="58" t="s">
        <v>58</v>
      </c>
    </row>
    <row r="47" customHeight="1" spans="1:21">
      <c r="A47" s="50"/>
      <c r="B47" s="50"/>
      <c r="C47" s="50"/>
      <c r="D47" s="50"/>
      <c r="E47" s="53" t="s">
        <v>67</v>
      </c>
      <c r="F47" s="12" t="s">
        <v>68</v>
      </c>
      <c r="G47" s="12"/>
      <c r="H47" s="13">
        <v>0.01</v>
      </c>
      <c r="I47" s="54">
        <f t="shared" si="16"/>
        <v>140</v>
      </c>
      <c r="J47" s="54"/>
      <c r="K47" s="6">
        <f t="shared" si="17"/>
        <v>112</v>
      </c>
      <c r="L47" s="65"/>
      <c r="M47" s="54">
        <f t="shared" si="18"/>
        <v>180</v>
      </c>
      <c r="N47" s="55"/>
      <c r="O47" s="6">
        <f t="shared" si="19"/>
        <v>144</v>
      </c>
      <c r="P47" s="15"/>
      <c r="Q47" s="56">
        <v>200</v>
      </c>
      <c r="R47" s="57"/>
      <c r="S47" s="6">
        <f t="shared" si="20"/>
        <v>160</v>
      </c>
      <c r="T47" s="15"/>
      <c r="U47" s="58" t="s">
        <v>69</v>
      </c>
    </row>
    <row r="48" customHeight="1" spans="1:21">
      <c r="A48" s="50"/>
      <c r="B48" s="50"/>
      <c r="C48" s="50"/>
      <c r="D48" s="50"/>
      <c r="E48" s="59"/>
      <c r="F48" s="12" t="s">
        <v>70</v>
      </c>
      <c r="G48" s="12"/>
      <c r="H48" s="13">
        <v>0.01</v>
      </c>
      <c r="I48" s="54">
        <f t="shared" si="16"/>
        <v>315</v>
      </c>
      <c r="J48" s="54"/>
      <c r="K48" s="6">
        <f t="shared" si="17"/>
        <v>252</v>
      </c>
      <c r="L48" s="65"/>
      <c r="M48" s="54">
        <f t="shared" si="18"/>
        <v>405</v>
      </c>
      <c r="N48" s="55"/>
      <c r="O48" s="6">
        <f t="shared" si="19"/>
        <v>324</v>
      </c>
      <c r="P48" s="15"/>
      <c r="Q48" s="56">
        <v>450</v>
      </c>
      <c r="R48" s="57"/>
      <c r="S48" s="6">
        <f t="shared" si="20"/>
        <v>360</v>
      </c>
      <c r="T48" s="15"/>
      <c r="U48" s="58" t="s">
        <v>69</v>
      </c>
    </row>
    <row r="49" customHeight="1" spans="1:21">
      <c r="A49" s="50"/>
      <c r="B49" s="50"/>
      <c r="C49" s="50"/>
      <c r="D49" s="50"/>
      <c r="E49" s="59"/>
      <c r="F49" s="12" t="s">
        <v>71</v>
      </c>
      <c r="G49" s="12"/>
      <c r="H49" s="13">
        <v>0.01</v>
      </c>
      <c r="I49" s="54">
        <f t="shared" si="16"/>
        <v>35</v>
      </c>
      <c r="J49" s="54"/>
      <c r="K49" s="6">
        <f t="shared" si="17"/>
        <v>28</v>
      </c>
      <c r="L49" s="65"/>
      <c r="M49" s="54">
        <f t="shared" si="18"/>
        <v>45</v>
      </c>
      <c r="N49" s="55"/>
      <c r="O49" s="6">
        <f t="shared" si="19"/>
        <v>36</v>
      </c>
      <c r="P49" s="15"/>
      <c r="Q49" s="56">
        <v>50</v>
      </c>
      <c r="R49" s="57"/>
      <c r="S49" s="6">
        <f t="shared" si="20"/>
        <v>40</v>
      </c>
      <c r="T49" s="15"/>
      <c r="U49" s="58" t="s">
        <v>69</v>
      </c>
    </row>
    <row r="50" customHeight="1" spans="1:21">
      <c r="A50" s="50"/>
      <c r="B50" s="50"/>
      <c r="C50" s="50"/>
      <c r="D50" s="50"/>
      <c r="E50" s="59"/>
      <c r="F50" s="12" t="s">
        <v>72</v>
      </c>
      <c r="G50" s="12"/>
      <c r="H50" s="13">
        <v>0.01</v>
      </c>
      <c r="I50" s="54">
        <f t="shared" si="16"/>
        <v>35</v>
      </c>
      <c r="J50" s="54"/>
      <c r="K50" s="6">
        <f t="shared" si="17"/>
        <v>28</v>
      </c>
      <c r="L50" s="65"/>
      <c r="M50" s="54">
        <f t="shared" si="18"/>
        <v>45</v>
      </c>
      <c r="N50" s="55"/>
      <c r="O50" s="6">
        <f t="shared" si="19"/>
        <v>36</v>
      </c>
      <c r="P50" s="15"/>
      <c r="Q50" s="56">
        <v>50</v>
      </c>
      <c r="R50" s="57"/>
      <c r="S50" s="6">
        <f t="shared" si="20"/>
        <v>40</v>
      </c>
      <c r="T50" s="15"/>
      <c r="U50" s="58" t="s">
        <v>69</v>
      </c>
    </row>
    <row r="51" customHeight="1" spans="1:21">
      <c r="A51" s="50"/>
      <c r="B51" s="50"/>
      <c r="C51" s="50"/>
      <c r="D51" s="50"/>
      <c r="E51" s="59"/>
      <c r="F51" s="12" t="s">
        <v>73</v>
      </c>
      <c r="G51" s="12"/>
      <c r="H51" s="13">
        <v>0.01</v>
      </c>
      <c r="I51" s="54">
        <f t="shared" si="16"/>
        <v>70</v>
      </c>
      <c r="J51" s="54"/>
      <c r="K51" s="6">
        <f t="shared" si="17"/>
        <v>56</v>
      </c>
      <c r="L51" s="65"/>
      <c r="M51" s="54">
        <f t="shared" si="18"/>
        <v>90</v>
      </c>
      <c r="N51" s="55"/>
      <c r="O51" s="6">
        <f t="shared" si="19"/>
        <v>72</v>
      </c>
      <c r="P51" s="15"/>
      <c r="Q51" s="56">
        <v>100</v>
      </c>
      <c r="R51" s="57"/>
      <c r="S51" s="6">
        <f t="shared" si="20"/>
        <v>80</v>
      </c>
      <c r="T51" s="15"/>
      <c r="U51" s="58" t="s">
        <v>69</v>
      </c>
    </row>
    <row r="52" customHeight="1" spans="1:21">
      <c r="A52" s="50"/>
      <c r="B52" s="50"/>
      <c r="C52" s="50"/>
      <c r="D52" s="50"/>
      <c r="E52" s="59"/>
      <c r="F52" s="12" t="s">
        <v>74</v>
      </c>
      <c r="G52" s="12"/>
      <c r="H52" s="13">
        <v>0.01</v>
      </c>
      <c r="I52" s="54">
        <f t="shared" si="16"/>
        <v>210</v>
      </c>
      <c r="J52" s="54"/>
      <c r="K52" s="6">
        <f t="shared" si="17"/>
        <v>168</v>
      </c>
      <c r="L52" s="65"/>
      <c r="M52" s="54">
        <f t="shared" si="18"/>
        <v>270</v>
      </c>
      <c r="N52" s="55"/>
      <c r="O52" s="6">
        <f t="shared" si="19"/>
        <v>216</v>
      </c>
      <c r="P52" s="15"/>
      <c r="Q52" s="56">
        <v>300</v>
      </c>
      <c r="R52" s="57"/>
      <c r="S52" s="6">
        <f t="shared" si="20"/>
        <v>240</v>
      </c>
      <c r="T52" s="15"/>
      <c r="U52" s="58" t="s">
        <v>69</v>
      </c>
    </row>
    <row r="53" customHeight="1" spans="1:21">
      <c r="A53" s="50"/>
      <c r="B53" s="50"/>
      <c r="C53" s="50"/>
      <c r="D53" s="50"/>
      <c r="E53" s="59"/>
      <c r="F53" s="12" t="s">
        <v>75</v>
      </c>
      <c r="G53" s="12"/>
      <c r="H53" s="13">
        <v>0.01</v>
      </c>
      <c r="I53" s="54">
        <f t="shared" si="16"/>
        <v>42</v>
      </c>
      <c r="J53" s="54"/>
      <c r="K53" s="6">
        <f t="shared" si="17"/>
        <v>33.6</v>
      </c>
      <c r="L53" s="65"/>
      <c r="M53" s="54">
        <f t="shared" si="18"/>
        <v>54</v>
      </c>
      <c r="N53" s="55"/>
      <c r="O53" s="6">
        <f t="shared" si="19"/>
        <v>43.2</v>
      </c>
      <c r="P53" s="15"/>
      <c r="Q53" s="56">
        <v>60</v>
      </c>
      <c r="R53" s="57"/>
      <c r="S53" s="6">
        <f t="shared" si="20"/>
        <v>48</v>
      </c>
      <c r="T53" s="15"/>
      <c r="U53" s="58" t="s">
        <v>69</v>
      </c>
    </row>
    <row r="54" customHeight="1" spans="1:21">
      <c r="A54" s="50"/>
      <c r="B54" s="50"/>
      <c r="C54" s="50"/>
      <c r="D54" s="50"/>
      <c r="E54" s="59"/>
      <c r="F54" s="12" t="s">
        <v>76</v>
      </c>
      <c r="G54" s="12"/>
      <c r="H54" s="13">
        <v>0.01</v>
      </c>
      <c r="I54" s="54">
        <f t="shared" si="16"/>
        <v>1155</v>
      </c>
      <c r="J54" s="54"/>
      <c r="K54" s="6">
        <f t="shared" si="17"/>
        <v>924</v>
      </c>
      <c r="L54" s="65"/>
      <c r="M54" s="54">
        <f t="shared" si="18"/>
        <v>1485</v>
      </c>
      <c r="N54" s="55"/>
      <c r="O54" s="6">
        <f t="shared" si="19"/>
        <v>1188</v>
      </c>
      <c r="P54" s="15"/>
      <c r="Q54" s="56">
        <v>1650</v>
      </c>
      <c r="R54" s="57"/>
      <c r="S54" s="6">
        <f t="shared" si="20"/>
        <v>1320</v>
      </c>
      <c r="T54" s="15"/>
      <c r="U54" s="58" t="s">
        <v>18</v>
      </c>
    </row>
    <row r="55" customHeight="1" spans="1:21">
      <c r="A55" s="50"/>
      <c r="B55" s="50"/>
      <c r="C55" s="50"/>
      <c r="D55" s="50"/>
      <c r="E55" s="59"/>
      <c r="F55" s="12" t="s">
        <v>77</v>
      </c>
      <c r="G55" s="12"/>
      <c r="H55" s="13">
        <v>0.01</v>
      </c>
      <c r="I55" s="54">
        <f t="shared" si="16"/>
        <v>350</v>
      </c>
      <c r="J55" s="54"/>
      <c r="K55" s="6">
        <f t="shared" si="17"/>
        <v>280</v>
      </c>
      <c r="L55" s="65"/>
      <c r="M55" s="54">
        <f t="shared" si="18"/>
        <v>450</v>
      </c>
      <c r="N55" s="55"/>
      <c r="O55" s="6">
        <f t="shared" si="19"/>
        <v>360</v>
      </c>
      <c r="P55" s="15"/>
      <c r="Q55" s="56">
        <v>500</v>
      </c>
      <c r="R55" s="57"/>
      <c r="S55" s="6">
        <f t="shared" si="20"/>
        <v>400</v>
      </c>
      <c r="T55" s="15"/>
      <c r="U55" s="58" t="s">
        <v>18</v>
      </c>
    </row>
    <row r="56" customHeight="1" spans="1:21">
      <c r="A56" s="50"/>
      <c r="B56" s="50"/>
      <c r="C56" s="50"/>
      <c r="D56" s="50"/>
      <c r="E56" s="59"/>
      <c r="F56" s="12" t="s">
        <v>78</v>
      </c>
      <c r="G56" s="12"/>
      <c r="H56" s="13">
        <v>0.01</v>
      </c>
      <c r="I56" s="54">
        <f t="shared" si="16"/>
        <v>161</v>
      </c>
      <c r="J56" s="54"/>
      <c r="K56" s="6">
        <f t="shared" si="17"/>
        <v>128.8</v>
      </c>
      <c r="L56" s="65"/>
      <c r="M56" s="54">
        <f t="shared" si="18"/>
        <v>207</v>
      </c>
      <c r="N56" s="55"/>
      <c r="O56" s="6">
        <f t="shared" si="19"/>
        <v>165.6</v>
      </c>
      <c r="P56" s="15"/>
      <c r="Q56" s="56">
        <v>230</v>
      </c>
      <c r="R56" s="57"/>
      <c r="S56" s="6">
        <f t="shared" si="20"/>
        <v>184</v>
      </c>
      <c r="T56" s="15"/>
      <c r="U56" s="58" t="s">
        <v>18</v>
      </c>
    </row>
    <row r="57" customHeight="1" spans="1:21">
      <c r="A57" s="50"/>
      <c r="B57" s="50"/>
      <c r="C57" s="50"/>
      <c r="D57" s="50"/>
      <c r="E57" s="59"/>
      <c r="F57" s="12" t="s">
        <v>79</v>
      </c>
      <c r="G57" s="12"/>
      <c r="H57" s="13">
        <v>0.005</v>
      </c>
      <c r="I57" s="54">
        <f t="shared" si="16"/>
        <v>420</v>
      </c>
      <c r="J57" s="54"/>
      <c r="K57" s="6">
        <f t="shared" si="17"/>
        <v>336</v>
      </c>
      <c r="L57" s="65"/>
      <c r="M57" s="54">
        <f t="shared" si="18"/>
        <v>540</v>
      </c>
      <c r="N57" s="55"/>
      <c r="O57" s="6">
        <f t="shared" si="19"/>
        <v>432</v>
      </c>
      <c r="P57" s="15"/>
      <c r="Q57" s="56">
        <v>600</v>
      </c>
      <c r="R57" s="57"/>
      <c r="S57" s="6">
        <f t="shared" si="20"/>
        <v>480</v>
      </c>
      <c r="T57" s="15"/>
      <c r="U57" s="58" t="s">
        <v>18</v>
      </c>
    </row>
    <row r="58" customHeight="1" spans="1:21">
      <c r="A58" s="50"/>
      <c r="B58" s="50"/>
      <c r="C58" s="50"/>
      <c r="D58" s="50"/>
      <c r="E58" s="59"/>
      <c r="F58" s="12" t="s">
        <v>80</v>
      </c>
      <c r="G58" s="12"/>
      <c r="H58" s="13">
        <v>0.005</v>
      </c>
      <c r="I58" s="54">
        <f t="shared" si="16"/>
        <v>231</v>
      </c>
      <c r="J58" s="54"/>
      <c r="K58" s="6">
        <f t="shared" si="17"/>
        <v>184.8</v>
      </c>
      <c r="L58" s="65"/>
      <c r="M58" s="54">
        <f t="shared" si="18"/>
        <v>297</v>
      </c>
      <c r="N58" s="55"/>
      <c r="O58" s="6">
        <f t="shared" si="19"/>
        <v>237.6</v>
      </c>
      <c r="P58" s="15"/>
      <c r="Q58" s="56">
        <v>330</v>
      </c>
      <c r="R58" s="57"/>
      <c r="S58" s="6">
        <f t="shared" si="20"/>
        <v>264</v>
      </c>
      <c r="T58" s="15"/>
      <c r="U58" s="58" t="s">
        <v>18</v>
      </c>
    </row>
    <row r="59" customHeight="1" spans="1:21">
      <c r="A59" s="50"/>
      <c r="B59" s="50"/>
      <c r="C59" s="50"/>
      <c r="D59" s="50"/>
      <c r="E59" s="59"/>
      <c r="F59" s="12" t="s">
        <v>81</v>
      </c>
      <c r="G59" s="12"/>
      <c r="H59" s="13">
        <v>0.005</v>
      </c>
      <c r="I59" s="54">
        <f t="shared" si="16"/>
        <v>199.5</v>
      </c>
      <c r="J59" s="54"/>
      <c r="K59" s="6">
        <f t="shared" si="17"/>
        <v>159.6</v>
      </c>
      <c r="L59" s="65"/>
      <c r="M59" s="54">
        <f t="shared" si="18"/>
        <v>256.5</v>
      </c>
      <c r="N59" s="55"/>
      <c r="O59" s="6">
        <f t="shared" si="19"/>
        <v>205.2</v>
      </c>
      <c r="P59" s="15"/>
      <c r="Q59" s="56">
        <v>285</v>
      </c>
      <c r="R59" s="57"/>
      <c r="S59" s="6">
        <f t="shared" si="20"/>
        <v>228</v>
      </c>
      <c r="T59" s="15"/>
      <c r="U59" s="58" t="s">
        <v>18</v>
      </c>
    </row>
    <row r="60" customHeight="1" spans="1:21">
      <c r="A60" s="50"/>
      <c r="B60" s="50"/>
      <c r="C60" s="50"/>
      <c r="D60" s="50"/>
      <c r="E60" s="59"/>
      <c r="F60" s="12" t="s">
        <v>82</v>
      </c>
      <c r="G60" s="12"/>
      <c r="H60" s="13">
        <v>0.005</v>
      </c>
      <c r="I60" s="54">
        <f t="shared" si="16"/>
        <v>168</v>
      </c>
      <c r="J60" s="54"/>
      <c r="K60" s="6">
        <f t="shared" si="17"/>
        <v>134.4</v>
      </c>
      <c r="L60" s="65"/>
      <c r="M60" s="54">
        <f t="shared" si="18"/>
        <v>216</v>
      </c>
      <c r="N60" s="55"/>
      <c r="O60" s="6">
        <f t="shared" si="19"/>
        <v>172.8</v>
      </c>
      <c r="P60" s="15"/>
      <c r="Q60" s="56">
        <v>240</v>
      </c>
      <c r="R60" s="57"/>
      <c r="S60" s="6">
        <f t="shared" si="20"/>
        <v>192</v>
      </c>
      <c r="T60" s="15"/>
      <c r="U60" s="58" t="s">
        <v>18</v>
      </c>
    </row>
    <row r="61" customHeight="1" spans="1:21">
      <c r="A61" s="50"/>
      <c r="B61" s="50"/>
      <c r="C61" s="50"/>
      <c r="D61" s="50"/>
      <c r="E61" s="59"/>
      <c r="F61" s="12" t="s">
        <v>83</v>
      </c>
      <c r="G61" s="12"/>
      <c r="H61" s="13">
        <v>0.005</v>
      </c>
      <c r="I61" s="54">
        <f t="shared" si="16"/>
        <v>119</v>
      </c>
      <c r="J61" s="54"/>
      <c r="K61" s="6">
        <f t="shared" si="17"/>
        <v>95.2</v>
      </c>
      <c r="L61" s="65"/>
      <c r="M61" s="54">
        <f t="shared" si="18"/>
        <v>153</v>
      </c>
      <c r="N61" s="55"/>
      <c r="O61" s="6">
        <f t="shared" si="19"/>
        <v>122.4</v>
      </c>
      <c r="P61" s="15"/>
      <c r="Q61" s="56">
        <v>170</v>
      </c>
      <c r="R61" s="57"/>
      <c r="S61" s="6">
        <f t="shared" si="20"/>
        <v>136</v>
      </c>
      <c r="T61" s="15"/>
      <c r="U61" s="58" t="s">
        <v>18</v>
      </c>
    </row>
    <row r="62" customHeight="1" spans="1:21">
      <c r="A62" s="53"/>
      <c r="B62" s="53"/>
      <c r="C62" s="53"/>
      <c r="D62" s="53"/>
      <c r="E62" s="59"/>
      <c r="F62" s="12" t="s">
        <v>84</v>
      </c>
      <c r="G62" s="12"/>
      <c r="H62" s="13">
        <v>0.005</v>
      </c>
      <c r="I62" s="54">
        <f t="shared" si="16"/>
        <v>56</v>
      </c>
      <c r="J62" s="54"/>
      <c r="K62" s="6">
        <f t="shared" si="17"/>
        <v>44.8</v>
      </c>
      <c r="L62" s="65"/>
      <c r="M62" s="54">
        <f t="shared" si="18"/>
        <v>72</v>
      </c>
      <c r="N62" s="55"/>
      <c r="O62" s="6">
        <f t="shared" si="19"/>
        <v>57.6</v>
      </c>
      <c r="P62" s="15"/>
      <c r="Q62" s="56">
        <v>80</v>
      </c>
      <c r="R62" s="57"/>
      <c r="S62" s="6">
        <f t="shared" si="20"/>
        <v>64</v>
      </c>
      <c r="T62" s="15"/>
      <c r="U62" s="58" t="s">
        <v>18</v>
      </c>
    </row>
    <row r="63" customHeight="1" spans="1:21">
      <c r="A63" s="66" t="s">
        <v>85</v>
      </c>
      <c r="B63" s="66"/>
      <c r="C63" s="66"/>
      <c r="D63" s="66"/>
      <c r="E63" s="66"/>
      <c r="F63" s="66"/>
      <c r="G63" s="66"/>
      <c r="H63" s="66"/>
      <c r="I63" s="66"/>
      <c r="J63" s="66"/>
      <c r="K63" s="66"/>
      <c r="L63" s="66"/>
      <c r="M63" s="66"/>
      <c r="N63" s="66"/>
      <c r="O63" s="66"/>
      <c r="P63" s="66"/>
      <c r="Q63" s="66"/>
      <c r="R63" s="66"/>
      <c r="S63" s="66"/>
      <c r="T63" s="66"/>
      <c r="U63" s="66"/>
    </row>
    <row r="64" customHeight="1" spans="1:21">
      <c r="A64" s="66" t="s">
        <v>86</v>
      </c>
      <c r="B64" s="66"/>
      <c r="C64" s="66"/>
      <c r="D64" s="66"/>
      <c r="E64" s="66"/>
      <c r="F64" s="66"/>
      <c r="G64" s="66"/>
      <c r="H64" s="66"/>
      <c r="I64" s="66"/>
      <c r="J64" s="66"/>
      <c r="K64" s="66"/>
      <c r="L64" s="66"/>
      <c r="M64" s="66"/>
      <c r="N64" s="66"/>
      <c r="O64" s="66"/>
      <c r="P64" s="66"/>
      <c r="Q64" s="66"/>
      <c r="R64" s="66"/>
      <c r="S64" s="66"/>
      <c r="T64" s="66"/>
      <c r="U64" s="66"/>
    </row>
    <row r="65" customHeight="1" spans="1:21">
      <c r="A65" s="66" t="s">
        <v>87</v>
      </c>
      <c r="B65" s="66"/>
      <c r="C65" s="66"/>
      <c r="D65" s="66"/>
      <c r="E65" s="66"/>
      <c r="F65" s="66"/>
      <c r="G65" s="66"/>
      <c r="H65" s="66"/>
      <c r="I65" s="66"/>
      <c r="J65" s="66"/>
      <c r="K65" s="66"/>
      <c r="L65" s="66"/>
      <c r="M65" s="66"/>
      <c r="N65" s="66"/>
      <c r="O65" s="66"/>
      <c r="P65" s="66"/>
      <c r="Q65" s="66"/>
      <c r="R65" s="66"/>
      <c r="S65" s="66"/>
      <c r="T65" s="66"/>
      <c r="U65" s="66"/>
    </row>
    <row r="66" customHeight="1" spans="1:21">
      <c r="A66" s="66" t="s">
        <v>88</v>
      </c>
      <c r="B66" s="66"/>
      <c r="C66" s="66"/>
      <c r="D66" s="66"/>
      <c r="E66" s="66"/>
      <c r="F66" s="66"/>
      <c r="G66" s="66"/>
      <c r="H66" s="66"/>
      <c r="I66" s="66"/>
      <c r="J66" s="66"/>
      <c r="K66" s="66"/>
      <c r="L66" s="66"/>
      <c r="M66" s="66"/>
      <c r="N66" s="66"/>
      <c r="O66" s="66"/>
      <c r="P66" s="66"/>
      <c r="Q66" s="66"/>
      <c r="R66" s="66"/>
      <c r="S66" s="66"/>
      <c r="T66" s="66"/>
      <c r="U66" s="66"/>
    </row>
    <row r="67" customHeight="1" spans="1:21">
      <c r="A67" s="66" t="s">
        <v>89</v>
      </c>
      <c r="B67" s="66"/>
      <c r="C67" s="66"/>
      <c r="D67" s="66"/>
      <c r="E67" s="66"/>
      <c r="F67" s="66"/>
      <c r="G67" s="66"/>
      <c r="H67" s="66"/>
      <c r="I67" s="66"/>
      <c r="J67" s="66"/>
      <c r="K67" s="66"/>
      <c r="L67" s="66"/>
      <c r="M67" s="66"/>
      <c r="N67" s="66"/>
      <c r="O67" s="66"/>
      <c r="P67" s="66"/>
      <c r="Q67" s="66"/>
      <c r="R67" s="66"/>
      <c r="S67" s="66"/>
      <c r="T67" s="66"/>
      <c r="U67" s="66"/>
    </row>
    <row r="68" ht="42" customHeight="1" spans="1:21">
      <c r="A68" s="67" t="s">
        <v>90</v>
      </c>
      <c r="B68" s="68"/>
      <c r="C68" s="68"/>
      <c r="D68" s="68"/>
      <c r="E68" s="68"/>
      <c r="F68" s="68"/>
      <c r="G68" s="68"/>
      <c r="H68" s="68"/>
      <c r="I68" s="68"/>
      <c r="J68" s="68"/>
      <c r="K68" s="68"/>
      <c r="L68" s="68"/>
      <c r="M68" s="68"/>
      <c r="N68" s="68"/>
      <c r="O68" s="68"/>
      <c r="P68" s="68"/>
      <c r="Q68" s="68"/>
      <c r="R68" s="68"/>
      <c r="S68" s="68"/>
      <c r="T68" s="68"/>
      <c r="U68" s="68"/>
    </row>
    <row r="69" ht="26" customHeight="1" spans="1:21">
      <c r="A69" s="66" t="s">
        <v>91</v>
      </c>
      <c r="B69" s="66"/>
      <c r="C69" s="66"/>
      <c r="D69" s="66"/>
      <c r="E69" s="66"/>
      <c r="F69" s="66"/>
      <c r="G69" s="66"/>
      <c r="H69" s="66"/>
      <c r="I69" s="66"/>
      <c r="J69" s="66"/>
      <c r="K69" s="66"/>
      <c r="L69" s="66"/>
      <c r="M69" s="66"/>
      <c r="N69" s="66"/>
      <c r="O69" s="66"/>
      <c r="P69" s="66"/>
      <c r="Q69" s="66"/>
      <c r="R69" s="66"/>
      <c r="S69" s="66"/>
      <c r="T69" s="66"/>
      <c r="U69" s="66"/>
    </row>
    <row r="70" ht="25" customHeight="1" spans="1:21">
      <c r="A70" s="66" t="s">
        <v>92</v>
      </c>
      <c r="B70" s="66"/>
      <c r="C70" s="66"/>
      <c r="D70" s="66"/>
      <c r="E70" s="66"/>
      <c r="F70" s="66"/>
      <c r="G70" s="66"/>
      <c r="H70" s="66"/>
      <c r="I70" s="66"/>
      <c r="J70" s="66"/>
      <c r="K70" s="66"/>
      <c r="L70" s="66"/>
      <c r="M70" s="66"/>
      <c r="N70" s="66"/>
      <c r="O70" s="66"/>
      <c r="P70" s="66"/>
      <c r="Q70" s="66"/>
      <c r="R70" s="66"/>
      <c r="S70" s="66"/>
      <c r="T70" s="66"/>
      <c r="U70" s="66"/>
    </row>
    <row r="71" ht="15" customHeight="1" spans="1:21">
      <c r="A71" s="31" t="s">
        <v>93</v>
      </c>
      <c r="B71" s="31"/>
      <c r="C71" s="31"/>
      <c r="D71" s="31"/>
      <c r="E71" s="31"/>
      <c r="F71" s="31"/>
      <c r="G71" s="31"/>
      <c r="H71" s="31"/>
      <c r="I71" s="31"/>
      <c r="J71" s="31"/>
      <c r="K71" s="31"/>
      <c r="L71" s="31"/>
      <c r="M71" s="31"/>
      <c r="N71" s="31"/>
      <c r="O71" s="31"/>
      <c r="P71" s="31"/>
      <c r="Q71" s="31"/>
      <c r="R71" s="31"/>
      <c r="S71" s="31"/>
      <c r="T71" s="31"/>
      <c r="U71" s="31"/>
    </row>
    <row r="72" ht="26" customHeight="1" spans="1:21">
      <c r="A72" s="66" t="s">
        <v>94</v>
      </c>
      <c r="B72" s="66"/>
      <c r="C72" s="66"/>
      <c r="D72" s="66"/>
      <c r="E72" s="66"/>
      <c r="F72" s="66"/>
      <c r="G72" s="66"/>
      <c r="H72" s="66"/>
      <c r="I72" s="66"/>
      <c r="J72" s="66"/>
      <c r="K72" s="66"/>
      <c r="L72" s="66"/>
      <c r="M72" s="66"/>
      <c r="N72" s="66"/>
      <c r="O72" s="66"/>
      <c r="P72" s="66"/>
      <c r="Q72" s="66"/>
      <c r="R72" s="66"/>
      <c r="S72" s="66"/>
      <c r="T72" s="66"/>
      <c r="U72" s="66"/>
    </row>
    <row r="73" customHeight="1" spans="1:21">
      <c r="A73" s="66" t="s">
        <v>95</v>
      </c>
      <c r="B73" s="66"/>
      <c r="C73" s="66"/>
      <c r="D73" s="66"/>
      <c r="E73" s="66"/>
      <c r="F73" s="66"/>
      <c r="G73" s="66"/>
      <c r="H73" s="66"/>
      <c r="I73" s="66"/>
      <c r="J73" s="66"/>
      <c r="K73" s="66"/>
      <c r="L73" s="66"/>
      <c r="M73" s="66"/>
      <c r="N73" s="66"/>
      <c r="O73" s="66"/>
      <c r="P73" s="66"/>
      <c r="Q73" s="66"/>
      <c r="R73" s="66"/>
      <c r="S73" s="66"/>
      <c r="T73" s="66"/>
      <c r="U73" s="66"/>
    </row>
    <row r="74" customHeight="1" spans="1:21">
      <c r="A74" s="69" t="s">
        <v>96</v>
      </c>
      <c r="B74" s="69"/>
      <c r="C74" s="69"/>
      <c r="D74" s="69"/>
      <c r="E74" s="69"/>
      <c r="F74" s="69"/>
      <c r="G74" s="69"/>
      <c r="H74" s="69"/>
      <c r="I74" s="69"/>
      <c r="J74" s="69"/>
      <c r="K74" s="69"/>
      <c r="L74" s="69"/>
      <c r="M74" s="69"/>
      <c r="N74" s="69"/>
      <c r="O74" s="69"/>
      <c r="P74" s="69"/>
      <c r="Q74" s="69"/>
      <c r="R74" s="69"/>
      <c r="S74" s="69"/>
      <c r="T74" s="69"/>
      <c r="U74" s="69"/>
    </row>
    <row r="75" customHeight="1" spans="1:21">
      <c r="A75" s="66" t="s">
        <v>97</v>
      </c>
      <c r="B75" s="66"/>
      <c r="C75" s="66"/>
      <c r="D75" s="66"/>
      <c r="E75" s="66"/>
      <c r="F75" s="66"/>
      <c r="G75" s="66"/>
      <c r="H75" s="66"/>
      <c r="I75" s="66"/>
      <c r="J75" s="66"/>
      <c r="K75" s="66"/>
      <c r="L75" s="66"/>
      <c r="M75" s="66"/>
      <c r="N75" s="66"/>
      <c r="O75" s="66"/>
      <c r="P75" s="66"/>
      <c r="Q75" s="66"/>
      <c r="R75" s="66"/>
      <c r="S75" s="66"/>
      <c r="T75" s="66"/>
      <c r="U75" s="66"/>
    </row>
    <row r="76" customHeight="1" spans="1:21">
      <c r="A76" s="66" t="s">
        <v>98</v>
      </c>
      <c r="B76" s="66"/>
      <c r="C76" s="66"/>
      <c r="D76" s="66"/>
      <c r="E76" s="66"/>
      <c r="F76" s="66"/>
      <c r="G76" s="66"/>
      <c r="H76" s="66"/>
      <c r="I76" s="66"/>
      <c r="J76" s="66"/>
      <c r="K76" s="66"/>
      <c r="L76" s="66"/>
      <c r="M76" s="66"/>
      <c r="N76" s="66"/>
      <c r="O76" s="66"/>
      <c r="P76" s="66"/>
      <c r="Q76" s="66"/>
      <c r="R76" s="66"/>
      <c r="S76" s="66"/>
      <c r="T76" s="66"/>
      <c r="U76" s="66"/>
    </row>
    <row r="77" customHeight="1" spans="1:21">
      <c r="A77" s="66" t="s">
        <v>99</v>
      </c>
      <c r="B77" s="66"/>
      <c r="C77" s="66"/>
      <c r="D77" s="66"/>
      <c r="E77" s="66"/>
      <c r="F77" s="66"/>
      <c r="G77" s="66"/>
      <c r="H77" s="66"/>
      <c r="I77" s="66"/>
      <c r="J77" s="66"/>
      <c r="K77" s="66"/>
      <c r="L77" s="66"/>
      <c r="M77" s="66"/>
      <c r="N77" s="66"/>
      <c r="O77" s="66"/>
      <c r="P77" s="66"/>
      <c r="Q77" s="66"/>
      <c r="R77" s="66"/>
      <c r="S77" s="66"/>
      <c r="T77" s="66"/>
      <c r="U77" s="66"/>
    </row>
    <row r="78" customHeight="1" spans="1:21">
      <c r="A78" s="66" t="s">
        <v>100</v>
      </c>
      <c r="B78" s="66"/>
      <c r="C78" s="66"/>
      <c r="D78" s="66"/>
      <c r="E78" s="66"/>
      <c r="F78" s="66"/>
      <c r="G78" s="66"/>
      <c r="H78" s="66"/>
      <c r="I78" s="66"/>
      <c r="J78" s="66"/>
      <c r="K78" s="66"/>
      <c r="L78" s="66"/>
      <c r="M78" s="66"/>
      <c r="N78" s="66"/>
      <c r="O78" s="66"/>
      <c r="P78" s="66"/>
      <c r="Q78" s="66"/>
      <c r="R78" s="66"/>
      <c r="S78" s="66"/>
      <c r="T78" s="66"/>
      <c r="U78" s="66"/>
    </row>
    <row r="79" customHeight="1" spans="1:21">
      <c r="A79" s="70"/>
      <c r="B79" s="71"/>
      <c r="C79" s="71"/>
      <c r="D79" s="71"/>
      <c r="E79" s="71"/>
      <c r="F79" s="71"/>
      <c r="G79" s="71"/>
      <c r="H79" s="71"/>
      <c r="I79" s="71"/>
      <c r="J79" s="71"/>
      <c r="K79" s="71"/>
      <c r="L79" s="71"/>
      <c r="M79" s="71"/>
      <c r="N79" s="71"/>
      <c r="O79" s="71"/>
      <c r="P79" s="71"/>
      <c r="Q79" s="71"/>
      <c r="R79" s="71"/>
      <c r="S79" s="71"/>
      <c r="T79" s="71"/>
      <c r="U79" s="72"/>
    </row>
  </sheetData>
  <mergeCells count="37">
    <mergeCell ref="I1:L1"/>
    <mergeCell ref="M1:P1"/>
    <mergeCell ref="Q1:T1"/>
    <mergeCell ref="A63:U63"/>
    <mergeCell ref="A64:U64"/>
    <mergeCell ref="A65:U65"/>
    <mergeCell ref="A66:U66"/>
    <mergeCell ref="A67:U67"/>
    <mergeCell ref="A68:U68"/>
    <mergeCell ref="A69:U69"/>
    <mergeCell ref="A70:U70"/>
    <mergeCell ref="A71:U71"/>
    <mergeCell ref="A72:U72"/>
    <mergeCell ref="A73:U73"/>
    <mergeCell ref="A74:U74"/>
    <mergeCell ref="A75:U75"/>
    <mergeCell ref="A76:U76"/>
    <mergeCell ref="A77:U77"/>
    <mergeCell ref="A78:U78"/>
    <mergeCell ref="A79:U79"/>
    <mergeCell ref="A1:A2"/>
    <mergeCell ref="A3:A62"/>
    <mergeCell ref="B1:B2"/>
    <mergeCell ref="B3:B62"/>
    <mergeCell ref="C1:C2"/>
    <mergeCell ref="C3:C62"/>
    <mergeCell ref="D1:D2"/>
    <mergeCell ref="D3:D62"/>
    <mergeCell ref="E1:E2"/>
    <mergeCell ref="E3:E30"/>
    <mergeCell ref="E31:E37"/>
    <mergeCell ref="E38:E46"/>
    <mergeCell ref="E47:E62"/>
    <mergeCell ref="F1:F2"/>
    <mergeCell ref="G1:G2"/>
    <mergeCell ref="H1:H2"/>
    <mergeCell ref="U1:U2"/>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11"/>
  <sheetViews>
    <sheetView tabSelected="1" zoomScale="115" zoomScaleNormal="115" workbookViewId="0">
      <pane ySplit="2" topLeftCell="A3" activePane="bottomLeft" state="frozen"/>
      <selection/>
      <selection pane="bottomLeft" activeCell="Q9" sqref="Q9"/>
    </sheetView>
  </sheetViews>
  <sheetFormatPr defaultColWidth="9" defaultRowHeight="12" customHeight="1"/>
  <cols>
    <col min="1" max="1" width="2.73148148148148" style="3" customWidth="1"/>
    <col min="2" max="2" width="2.30555555555556" style="3" customWidth="1"/>
    <col min="3" max="3" width="3.07407407407407" style="3" customWidth="1"/>
    <col min="4" max="4" width="3.33333333333333" style="3" customWidth="1"/>
    <col min="5" max="5" width="4.11111111111111" style="3" customWidth="1"/>
    <col min="6" max="6" width="34.2037037037037" style="3" customWidth="1"/>
    <col min="7" max="7" width="8.30555555555556" style="3" customWidth="1"/>
    <col min="8" max="8" width="5.55555555555556" style="3" customWidth="1"/>
    <col min="9" max="9" width="9.65740740740741" style="3" customWidth="1"/>
    <col min="10" max="10" width="13.037037037037" style="3" customWidth="1"/>
    <col min="11" max="11" width="9.94444444444444" style="4" customWidth="1"/>
    <col min="12" max="12" width="9.94444444444444" style="3" customWidth="1"/>
    <col min="13" max="13" width="12.6481481481481" style="3" customWidth="1"/>
    <col min="14" max="14" width="13.2314814814815" style="3" customWidth="1"/>
    <col min="15" max="17" width="11.3333333333333" style="3"/>
    <col min="18" max="16384" width="9" style="3"/>
  </cols>
  <sheetData>
    <row r="1" customHeight="1" spans="1:14">
      <c r="A1" s="5" t="s">
        <v>0</v>
      </c>
      <c r="B1" s="5" t="s">
        <v>1</v>
      </c>
      <c r="C1" s="5" t="s">
        <v>2</v>
      </c>
      <c r="D1" s="5" t="s">
        <v>3</v>
      </c>
      <c r="E1" s="5" t="s">
        <v>4</v>
      </c>
      <c r="F1" s="5" t="s">
        <v>5</v>
      </c>
      <c r="G1" s="5" t="s">
        <v>101</v>
      </c>
      <c r="H1" s="6" t="s">
        <v>7</v>
      </c>
      <c r="I1" s="7" t="s">
        <v>9</v>
      </c>
      <c r="J1" s="8"/>
      <c r="K1" s="8"/>
      <c r="L1" s="9"/>
      <c r="M1" s="6" t="s">
        <v>102</v>
      </c>
      <c r="N1" s="6" t="s">
        <v>103</v>
      </c>
    </row>
    <row r="2" s="1" customFormat="1" ht="47" customHeight="1" spans="1:14">
      <c r="A2" s="10"/>
      <c r="B2" s="10"/>
      <c r="C2" s="10"/>
      <c r="D2" s="10"/>
      <c r="E2" s="10"/>
      <c r="F2" s="10"/>
      <c r="G2" s="10"/>
      <c r="H2" s="6"/>
      <c r="I2" s="6" t="s">
        <v>104</v>
      </c>
      <c r="J2" s="6" t="s">
        <v>105</v>
      </c>
      <c r="K2" s="6" t="s">
        <v>106</v>
      </c>
      <c r="L2" s="6" t="s">
        <v>107</v>
      </c>
      <c r="M2" s="6"/>
      <c r="N2" s="6"/>
    </row>
    <row r="3" customHeight="1" spans="1:14">
      <c r="A3" s="6">
        <v>1</v>
      </c>
      <c r="B3" s="6" t="s">
        <v>16</v>
      </c>
      <c r="C3" s="6">
        <v>1</v>
      </c>
      <c r="D3" s="6">
        <v>1</v>
      </c>
      <c r="E3" s="11" t="s">
        <v>108</v>
      </c>
      <c r="F3" s="12" t="s">
        <v>17</v>
      </c>
      <c r="G3" s="12">
        <v>360000</v>
      </c>
      <c r="H3" s="13">
        <v>0.005</v>
      </c>
      <c r="I3" s="14">
        <v>54300</v>
      </c>
      <c r="J3" s="15"/>
      <c r="K3" s="14">
        <v>46000</v>
      </c>
      <c r="L3" s="15"/>
      <c r="M3" s="16">
        <f>(K3+I3)/2*H3</f>
        <v>250.75</v>
      </c>
      <c r="N3" s="15"/>
    </row>
    <row r="4" customHeight="1" spans="1:14">
      <c r="A4" s="6"/>
      <c r="B4" s="6"/>
      <c r="C4" s="6"/>
      <c r="D4" s="6"/>
      <c r="E4" s="17"/>
      <c r="F4" s="12" t="s">
        <v>19</v>
      </c>
      <c r="G4" s="12">
        <v>480000</v>
      </c>
      <c r="H4" s="13">
        <v>0.01</v>
      </c>
      <c r="I4" s="14">
        <v>68400</v>
      </c>
      <c r="J4" s="15"/>
      <c r="K4" s="14">
        <v>60500</v>
      </c>
      <c r="L4" s="15"/>
      <c r="M4" s="16">
        <f t="shared" ref="M4:M35" si="0">(K4+I4)/2*H4</f>
        <v>644.5</v>
      </c>
      <c r="N4" s="15"/>
    </row>
    <row r="5" customHeight="1" spans="1:14">
      <c r="A5" s="6"/>
      <c r="B5" s="6"/>
      <c r="C5" s="6"/>
      <c r="D5" s="6"/>
      <c r="E5" s="17"/>
      <c r="F5" s="12" t="s">
        <v>20</v>
      </c>
      <c r="G5" s="12">
        <v>600000</v>
      </c>
      <c r="H5" s="13">
        <v>0.01</v>
      </c>
      <c r="I5" s="14">
        <v>85000</v>
      </c>
      <c r="J5" s="15"/>
      <c r="K5" s="14">
        <v>86000</v>
      </c>
      <c r="L5" s="15"/>
      <c r="M5" s="16">
        <f t="shared" si="0"/>
        <v>855</v>
      </c>
      <c r="N5" s="15"/>
    </row>
    <row r="6" customHeight="1" spans="1:14">
      <c r="A6" s="6"/>
      <c r="B6" s="6"/>
      <c r="C6" s="6"/>
      <c r="D6" s="6"/>
      <c r="E6" s="17"/>
      <c r="F6" s="12" t="s">
        <v>109</v>
      </c>
      <c r="G6" s="12">
        <v>640000</v>
      </c>
      <c r="H6" s="13">
        <v>0.01</v>
      </c>
      <c r="I6" s="14">
        <v>91000</v>
      </c>
      <c r="J6" s="15"/>
      <c r="K6" s="14">
        <v>91000</v>
      </c>
      <c r="L6" s="15"/>
      <c r="M6" s="16">
        <f t="shared" si="0"/>
        <v>910</v>
      </c>
      <c r="N6" s="15"/>
    </row>
    <row r="7" customHeight="1" spans="1:14">
      <c r="A7" s="6"/>
      <c r="B7" s="6"/>
      <c r="C7" s="6"/>
      <c r="D7" s="6"/>
      <c r="E7" s="17"/>
      <c r="F7" s="12" t="s">
        <v>21</v>
      </c>
      <c r="G7" s="12">
        <v>720000</v>
      </c>
      <c r="H7" s="13">
        <v>0.01</v>
      </c>
      <c r="I7" s="14">
        <v>98600</v>
      </c>
      <c r="J7" s="15"/>
      <c r="K7" s="14">
        <v>94500</v>
      </c>
      <c r="L7" s="15"/>
      <c r="M7" s="16">
        <f t="shared" si="0"/>
        <v>965.5</v>
      </c>
      <c r="N7" s="15"/>
    </row>
    <row r="8" customHeight="1" spans="1:14">
      <c r="A8" s="6"/>
      <c r="B8" s="6"/>
      <c r="C8" s="6"/>
      <c r="D8" s="6"/>
      <c r="E8" s="17"/>
      <c r="F8" s="12" t="s">
        <v>110</v>
      </c>
      <c r="G8" s="12">
        <v>800000</v>
      </c>
      <c r="H8" s="13">
        <v>0.01</v>
      </c>
      <c r="I8" s="14">
        <v>108000</v>
      </c>
      <c r="J8" s="15"/>
      <c r="K8" s="14">
        <v>105000</v>
      </c>
      <c r="L8" s="15"/>
      <c r="M8" s="16">
        <f t="shared" si="0"/>
        <v>1065</v>
      </c>
      <c r="N8" s="15"/>
    </row>
    <row r="9" customHeight="1" spans="1:14">
      <c r="A9" s="6"/>
      <c r="B9" s="6"/>
      <c r="C9" s="6"/>
      <c r="D9" s="6"/>
      <c r="E9" s="17"/>
      <c r="F9" s="12" t="s">
        <v>111</v>
      </c>
      <c r="G9" s="12">
        <v>960000</v>
      </c>
      <c r="H9" s="13">
        <v>0.01</v>
      </c>
      <c r="I9" s="14">
        <v>128000</v>
      </c>
      <c r="J9" s="15"/>
      <c r="K9" s="14">
        <v>125000</v>
      </c>
      <c r="L9" s="15"/>
      <c r="M9" s="16">
        <f t="shared" si="0"/>
        <v>1265</v>
      </c>
      <c r="N9" s="15"/>
    </row>
    <row r="10" customHeight="1" spans="1:14">
      <c r="A10" s="6"/>
      <c r="B10" s="6"/>
      <c r="C10" s="6"/>
      <c r="D10" s="6"/>
      <c r="E10" s="17"/>
      <c r="F10" s="12" t="s">
        <v>112</v>
      </c>
      <c r="G10" s="12">
        <v>1080000</v>
      </c>
      <c r="H10" s="13">
        <v>0.01</v>
      </c>
      <c r="I10" s="14">
        <v>171000</v>
      </c>
      <c r="J10" s="15"/>
      <c r="K10" s="14">
        <v>140000</v>
      </c>
      <c r="L10" s="15"/>
      <c r="M10" s="16">
        <f t="shared" si="0"/>
        <v>1555</v>
      </c>
      <c r="N10" s="15"/>
    </row>
    <row r="11" customHeight="1" spans="1:14">
      <c r="A11" s="6"/>
      <c r="B11" s="6"/>
      <c r="C11" s="6"/>
      <c r="D11" s="6"/>
      <c r="E11" s="17"/>
      <c r="F11" s="12" t="s">
        <v>113</v>
      </c>
      <c r="G11" s="12">
        <v>1120000</v>
      </c>
      <c r="H11" s="13">
        <v>0.005</v>
      </c>
      <c r="I11" s="14">
        <v>176000</v>
      </c>
      <c r="J11" s="15"/>
      <c r="K11" s="14">
        <v>145000</v>
      </c>
      <c r="L11" s="15"/>
      <c r="M11" s="16">
        <f t="shared" si="0"/>
        <v>802.5</v>
      </c>
      <c r="N11" s="15"/>
    </row>
    <row r="12" customHeight="1" spans="1:14">
      <c r="A12" s="6"/>
      <c r="B12" s="6"/>
      <c r="C12" s="6"/>
      <c r="D12" s="6"/>
      <c r="E12" s="17"/>
      <c r="F12" s="12" t="s">
        <v>114</v>
      </c>
      <c r="G12" s="12">
        <v>1200000</v>
      </c>
      <c r="H12" s="13">
        <v>0.005</v>
      </c>
      <c r="I12" s="14">
        <v>180000</v>
      </c>
      <c r="J12" s="15"/>
      <c r="K12" s="14">
        <v>155000</v>
      </c>
      <c r="L12" s="15"/>
      <c r="M12" s="16">
        <f t="shared" si="0"/>
        <v>837.5</v>
      </c>
      <c r="N12" s="15"/>
    </row>
    <row r="13" customHeight="1" spans="1:14">
      <c r="A13" s="6"/>
      <c r="B13" s="6"/>
      <c r="C13" s="6"/>
      <c r="D13" s="6"/>
      <c r="E13" s="17"/>
      <c r="F13" s="12" t="s">
        <v>115</v>
      </c>
      <c r="G13" s="12">
        <v>1440000</v>
      </c>
      <c r="H13" s="13">
        <v>0.005</v>
      </c>
      <c r="I13" s="14">
        <v>196000</v>
      </c>
      <c r="J13" s="15"/>
      <c r="K13" s="14">
        <v>179500</v>
      </c>
      <c r="L13" s="15"/>
      <c r="M13" s="16">
        <f t="shared" si="0"/>
        <v>938.75</v>
      </c>
      <c r="N13" s="15"/>
    </row>
    <row r="14" customHeight="1" spans="1:14">
      <c r="A14" s="6"/>
      <c r="B14" s="6"/>
      <c r="C14" s="6"/>
      <c r="D14" s="6"/>
      <c r="E14" s="17"/>
      <c r="F14" s="12" t="s">
        <v>116</v>
      </c>
      <c r="G14" s="12">
        <v>1600000</v>
      </c>
      <c r="H14" s="13">
        <v>0.005</v>
      </c>
      <c r="I14" s="14">
        <v>210000</v>
      </c>
      <c r="J14" s="15"/>
      <c r="K14" s="14">
        <v>200000</v>
      </c>
      <c r="L14" s="15"/>
      <c r="M14" s="16">
        <f t="shared" si="0"/>
        <v>1025</v>
      </c>
      <c r="N14" s="15"/>
    </row>
    <row r="15" customHeight="1" spans="1:14">
      <c r="A15" s="6"/>
      <c r="B15" s="6"/>
      <c r="C15" s="6"/>
      <c r="D15" s="6"/>
      <c r="E15" s="17"/>
      <c r="F15" s="12" t="s">
        <v>117</v>
      </c>
      <c r="G15" s="12">
        <v>1920000</v>
      </c>
      <c r="H15" s="13">
        <v>0.005</v>
      </c>
      <c r="I15" s="14">
        <v>245000</v>
      </c>
      <c r="J15" s="15"/>
      <c r="K15" s="14">
        <v>228000</v>
      </c>
      <c r="L15" s="15"/>
      <c r="M15" s="16">
        <f t="shared" si="0"/>
        <v>1182.5</v>
      </c>
      <c r="N15" s="15"/>
    </row>
    <row r="16" customHeight="1" spans="1:14">
      <c r="A16" s="6"/>
      <c r="B16" s="6"/>
      <c r="C16" s="6"/>
      <c r="D16" s="6"/>
      <c r="E16" s="17"/>
      <c r="F16" s="12" t="s">
        <v>118</v>
      </c>
      <c r="G16" s="12">
        <v>2080000</v>
      </c>
      <c r="H16" s="13">
        <v>0.005</v>
      </c>
      <c r="I16" s="14">
        <v>257000</v>
      </c>
      <c r="J16" s="15"/>
      <c r="K16" s="14">
        <v>238000</v>
      </c>
      <c r="L16" s="15"/>
      <c r="M16" s="16">
        <f t="shared" si="0"/>
        <v>1237.5</v>
      </c>
      <c r="N16" s="15"/>
    </row>
    <row r="17" customHeight="1" spans="1:14">
      <c r="A17" s="6"/>
      <c r="B17" s="6"/>
      <c r="C17" s="6"/>
      <c r="D17" s="6"/>
      <c r="E17" s="17"/>
      <c r="F17" s="12" t="s">
        <v>119</v>
      </c>
      <c r="G17" s="12">
        <v>2240000</v>
      </c>
      <c r="H17" s="13">
        <v>0.005</v>
      </c>
      <c r="I17" s="14">
        <v>270000</v>
      </c>
      <c r="J17" s="15"/>
      <c r="K17" s="14">
        <v>248000</v>
      </c>
      <c r="L17" s="15"/>
      <c r="M17" s="16">
        <f t="shared" si="0"/>
        <v>1295</v>
      </c>
      <c r="N17" s="15"/>
    </row>
    <row r="18" customHeight="1" spans="1:14">
      <c r="A18" s="6"/>
      <c r="B18" s="6"/>
      <c r="C18" s="6"/>
      <c r="D18" s="6"/>
      <c r="E18" s="17"/>
      <c r="F18" s="12" t="s">
        <v>120</v>
      </c>
      <c r="G18" s="12">
        <v>2500000</v>
      </c>
      <c r="H18" s="13">
        <v>0.005</v>
      </c>
      <c r="I18" s="14">
        <v>296000</v>
      </c>
      <c r="J18" s="15"/>
      <c r="K18" s="14">
        <v>278000</v>
      </c>
      <c r="L18" s="15"/>
      <c r="M18" s="16">
        <f t="shared" si="0"/>
        <v>1435</v>
      </c>
      <c r="N18" s="15"/>
    </row>
    <row r="19" customHeight="1" spans="1:14">
      <c r="A19" s="6"/>
      <c r="B19" s="6"/>
      <c r="C19" s="6"/>
      <c r="D19" s="6"/>
      <c r="E19" s="17"/>
      <c r="F19" s="12" t="s">
        <v>121</v>
      </c>
      <c r="G19" s="12">
        <v>2800000</v>
      </c>
      <c r="H19" s="13">
        <v>0.005</v>
      </c>
      <c r="I19" s="14">
        <v>325000</v>
      </c>
      <c r="J19" s="15"/>
      <c r="K19" s="14">
        <v>300000</v>
      </c>
      <c r="L19" s="15"/>
      <c r="M19" s="16">
        <f t="shared" si="0"/>
        <v>1562.5</v>
      </c>
      <c r="N19" s="15"/>
    </row>
    <row r="20" customHeight="1" spans="1:14">
      <c r="A20" s="6"/>
      <c r="B20" s="6"/>
      <c r="C20" s="6"/>
      <c r="D20" s="6"/>
      <c r="E20" s="17"/>
      <c r="F20" s="12" t="s">
        <v>122</v>
      </c>
      <c r="G20" s="12">
        <v>2960000</v>
      </c>
      <c r="H20" s="13">
        <v>0.005</v>
      </c>
      <c r="I20" s="14">
        <v>336500</v>
      </c>
      <c r="J20" s="15"/>
      <c r="K20" s="14">
        <v>315000</v>
      </c>
      <c r="L20" s="15"/>
      <c r="M20" s="16">
        <f t="shared" si="0"/>
        <v>1628.75</v>
      </c>
      <c r="N20" s="15"/>
    </row>
    <row r="21" customHeight="1" spans="1:14">
      <c r="A21" s="6"/>
      <c r="B21" s="6"/>
      <c r="C21" s="6"/>
      <c r="D21" s="6"/>
      <c r="E21" s="17"/>
      <c r="F21" s="12" t="s">
        <v>123</v>
      </c>
      <c r="G21" s="12">
        <v>3200000</v>
      </c>
      <c r="H21" s="13">
        <v>0.005</v>
      </c>
      <c r="I21" s="14">
        <v>362500</v>
      </c>
      <c r="J21" s="15"/>
      <c r="K21" s="14">
        <v>340000</v>
      </c>
      <c r="L21" s="15"/>
      <c r="M21" s="16">
        <f t="shared" si="0"/>
        <v>1756.25</v>
      </c>
      <c r="N21" s="15"/>
    </row>
    <row r="22" customHeight="1" spans="1:14">
      <c r="A22" s="6"/>
      <c r="B22" s="6"/>
      <c r="C22" s="6"/>
      <c r="D22" s="6"/>
      <c r="E22" s="17"/>
      <c r="F22" s="12" t="s">
        <v>22</v>
      </c>
      <c r="G22" s="12">
        <v>480000</v>
      </c>
      <c r="H22" s="13">
        <v>0.005</v>
      </c>
      <c r="I22" s="14">
        <v>153000</v>
      </c>
      <c r="J22" s="15"/>
      <c r="K22" s="14">
        <v>125000</v>
      </c>
      <c r="L22" s="15"/>
      <c r="M22" s="16">
        <f t="shared" si="0"/>
        <v>695</v>
      </c>
      <c r="N22" s="15"/>
    </row>
    <row r="23" customHeight="1" spans="1:14">
      <c r="A23" s="6"/>
      <c r="B23" s="6"/>
      <c r="C23" s="6"/>
      <c r="D23" s="6"/>
      <c r="E23" s="17"/>
      <c r="F23" s="12" t="s">
        <v>23</v>
      </c>
      <c r="G23" s="12">
        <v>600000</v>
      </c>
      <c r="H23" s="13">
        <v>0.01</v>
      </c>
      <c r="I23" s="14">
        <v>175000</v>
      </c>
      <c r="J23" s="15"/>
      <c r="K23" s="14">
        <v>152000</v>
      </c>
      <c r="L23" s="15"/>
      <c r="M23" s="16">
        <f t="shared" si="0"/>
        <v>1635</v>
      </c>
      <c r="N23" s="15"/>
    </row>
    <row r="24" customHeight="1" spans="1:14">
      <c r="A24" s="6"/>
      <c r="B24" s="6"/>
      <c r="C24" s="6"/>
      <c r="D24" s="6"/>
      <c r="E24" s="17"/>
      <c r="F24" s="12" t="s">
        <v>124</v>
      </c>
      <c r="G24" s="12">
        <v>640000</v>
      </c>
      <c r="H24" s="13">
        <v>0.01</v>
      </c>
      <c r="I24" s="14">
        <v>178500</v>
      </c>
      <c r="J24" s="15"/>
      <c r="K24" s="14">
        <v>162000</v>
      </c>
      <c r="L24" s="15"/>
      <c r="M24" s="16">
        <f t="shared" si="0"/>
        <v>1702.5</v>
      </c>
      <c r="N24" s="15"/>
    </row>
    <row r="25" customHeight="1" spans="1:14">
      <c r="A25" s="6"/>
      <c r="B25" s="6"/>
      <c r="C25" s="6"/>
      <c r="D25" s="6"/>
      <c r="E25" s="17"/>
      <c r="F25" s="12" t="s">
        <v>24</v>
      </c>
      <c r="G25" s="12">
        <v>720000</v>
      </c>
      <c r="H25" s="13">
        <v>0.01</v>
      </c>
      <c r="I25" s="14">
        <v>201000</v>
      </c>
      <c r="J25" s="15"/>
      <c r="K25" s="14">
        <v>182000</v>
      </c>
      <c r="L25" s="15"/>
      <c r="M25" s="16">
        <f t="shared" si="0"/>
        <v>1915</v>
      </c>
      <c r="N25" s="15"/>
    </row>
    <row r="26" customHeight="1" spans="1:14">
      <c r="A26" s="6"/>
      <c r="B26" s="6"/>
      <c r="C26" s="6"/>
      <c r="D26" s="6"/>
      <c r="E26" s="17"/>
      <c r="F26" s="12" t="s">
        <v>125</v>
      </c>
      <c r="G26" s="12">
        <v>800000</v>
      </c>
      <c r="H26" s="13">
        <v>0.01</v>
      </c>
      <c r="I26" s="14">
        <v>215000</v>
      </c>
      <c r="J26" s="15"/>
      <c r="K26" s="14">
        <v>200000</v>
      </c>
      <c r="L26" s="15"/>
      <c r="M26" s="16">
        <f t="shared" si="0"/>
        <v>2075</v>
      </c>
      <c r="N26" s="15"/>
    </row>
    <row r="27" customHeight="1" spans="1:14">
      <c r="A27" s="6"/>
      <c r="B27" s="6"/>
      <c r="C27" s="6"/>
      <c r="D27" s="6"/>
      <c r="E27" s="17"/>
      <c r="F27" s="12" t="s">
        <v>126</v>
      </c>
      <c r="G27" s="12">
        <v>960000</v>
      </c>
      <c r="H27" s="13">
        <v>0.005</v>
      </c>
      <c r="I27" s="14">
        <v>258000</v>
      </c>
      <c r="J27" s="15"/>
      <c r="K27" s="14">
        <v>240000</v>
      </c>
      <c r="L27" s="15"/>
      <c r="M27" s="16">
        <f t="shared" si="0"/>
        <v>1245</v>
      </c>
      <c r="N27" s="15"/>
    </row>
    <row r="28" customHeight="1" spans="1:14">
      <c r="A28" s="6"/>
      <c r="B28" s="6"/>
      <c r="C28" s="6"/>
      <c r="D28" s="6"/>
      <c r="E28" s="17"/>
      <c r="F28" s="12" t="s">
        <v>127</v>
      </c>
      <c r="G28" s="12">
        <v>1080000</v>
      </c>
      <c r="H28" s="13">
        <v>0.01</v>
      </c>
      <c r="I28" s="14">
        <v>290000</v>
      </c>
      <c r="J28" s="15"/>
      <c r="K28" s="14">
        <v>268000</v>
      </c>
      <c r="L28" s="15"/>
      <c r="M28" s="16">
        <f t="shared" si="0"/>
        <v>2790</v>
      </c>
      <c r="N28" s="15"/>
    </row>
    <row r="29" customHeight="1" spans="1:14">
      <c r="A29" s="6"/>
      <c r="B29" s="6"/>
      <c r="C29" s="6"/>
      <c r="D29" s="6"/>
      <c r="E29" s="17"/>
      <c r="F29" s="12" t="s">
        <v>128</v>
      </c>
      <c r="G29" s="12">
        <v>1120000</v>
      </c>
      <c r="H29" s="13">
        <v>0.005</v>
      </c>
      <c r="I29" s="14">
        <v>300000</v>
      </c>
      <c r="J29" s="15"/>
      <c r="K29" s="14">
        <v>275000</v>
      </c>
      <c r="L29" s="15"/>
      <c r="M29" s="16">
        <f t="shared" si="0"/>
        <v>1437.5</v>
      </c>
      <c r="N29" s="15"/>
    </row>
    <row r="30" customHeight="1" spans="1:14">
      <c r="A30" s="6"/>
      <c r="B30" s="6"/>
      <c r="C30" s="6"/>
      <c r="D30" s="6"/>
      <c r="E30" s="17"/>
      <c r="F30" s="12" t="s">
        <v>129</v>
      </c>
      <c r="G30" s="12">
        <v>1200000</v>
      </c>
      <c r="H30" s="13">
        <v>0.005</v>
      </c>
      <c r="I30" s="14">
        <v>320000</v>
      </c>
      <c r="J30" s="15"/>
      <c r="K30" s="14">
        <v>290000</v>
      </c>
      <c r="L30" s="15"/>
      <c r="M30" s="16">
        <f t="shared" si="0"/>
        <v>1525</v>
      </c>
      <c r="N30" s="15"/>
    </row>
    <row r="31" customHeight="1" spans="1:14">
      <c r="A31" s="6"/>
      <c r="B31" s="6"/>
      <c r="C31" s="6"/>
      <c r="D31" s="6"/>
      <c r="E31" s="17"/>
      <c r="F31" s="12" t="s">
        <v>130</v>
      </c>
      <c r="G31" s="12">
        <v>1440000</v>
      </c>
      <c r="H31" s="13">
        <v>0.005</v>
      </c>
      <c r="I31" s="14">
        <v>380000</v>
      </c>
      <c r="J31" s="15"/>
      <c r="K31" s="14">
        <v>345000</v>
      </c>
      <c r="L31" s="15"/>
      <c r="M31" s="16">
        <f t="shared" si="0"/>
        <v>1812.5</v>
      </c>
      <c r="N31" s="15"/>
    </row>
    <row r="32" customHeight="1" spans="1:14">
      <c r="A32" s="6"/>
      <c r="B32" s="6"/>
      <c r="C32" s="6"/>
      <c r="D32" s="6"/>
      <c r="E32" s="17"/>
      <c r="F32" s="12" t="s">
        <v>131</v>
      </c>
      <c r="G32" s="12">
        <v>1600000</v>
      </c>
      <c r="H32" s="13">
        <v>0.005</v>
      </c>
      <c r="I32" s="14">
        <v>420000</v>
      </c>
      <c r="J32" s="15"/>
      <c r="K32" s="14">
        <v>380000</v>
      </c>
      <c r="L32" s="15"/>
      <c r="M32" s="16">
        <f t="shared" si="0"/>
        <v>2000</v>
      </c>
      <c r="N32" s="15"/>
    </row>
    <row r="33" customHeight="1" spans="1:14">
      <c r="A33" s="6"/>
      <c r="B33" s="6"/>
      <c r="C33" s="6"/>
      <c r="D33" s="6"/>
      <c r="E33" s="17"/>
      <c r="F33" s="12" t="s">
        <v>132</v>
      </c>
      <c r="G33" s="12">
        <v>1920000</v>
      </c>
      <c r="H33" s="13">
        <v>0.005</v>
      </c>
      <c r="I33" s="14">
        <v>505000</v>
      </c>
      <c r="J33" s="15"/>
      <c r="K33" s="14">
        <v>450000</v>
      </c>
      <c r="L33" s="15"/>
      <c r="M33" s="16">
        <f t="shared" si="0"/>
        <v>2387.5</v>
      </c>
      <c r="N33" s="15"/>
    </row>
    <row r="34" customHeight="1" spans="1:14">
      <c r="A34" s="6"/>
      <c r="B34" s="6"/>
      <c r="C34" s="6"/>
      <c r="D34" s="6"/>
      <c r="E34" s="17"/>
      <c r="F34" s="12" t="s">
        <v>133</v>
      </c>
      <c r="G34" s="12">
        <v>2080000</v>
      </c>
      <c r="H34" s="13">
        <v>0.005</v>
      </c>
      <c r="I34" s="14">
        <v>540000</v>
      </c>
      <c r="J34" s="15"/>
      <c r="K34" s="14">
        <v>485000</v>
      </c>
      <c r="L34" s="15"/>
      <c r="M34" s="16">
        <f t="shared" si="0"/>
        <v>2562.5</v>
      </c>
      <c r="N34" s="15"/>
    </row>
    <row r="35" customHeight="1" spans="1:14">
      <c r="A35" s="6"/>
      <c r="B35" s="6"/>
      <c r="C35" s="6"/>
      <c r="D35" s="6"/>
      <c r="E35" s="17"/>
      <c r="F35" s="12" t="s">
        <v>134</v>
      </c>
      <c r="G35" s="12">
        <v>2240000</v>
      </c>
      <c r="H35" s="13">
        <v>0.005</v>
      </c>
      <c r="I35" s="14">
        <v>575000</v>
      </c>
      <c r="J35" s="15"/>
      <c r="K35" s="14">
        <v>520000</v>
      </c>
      <c r="L35" s="15"/>
      <c r="M35" s="16">
        <f t="shared" si="0"/>
        <v>2737.5</v>
      </c>
      <c r="N35" s="15"/>
    </row>
    <row r="36" customHeight="1" spans="1:14">
      <c r="A36" s="6"/>
      <c r="B36" s="6"/>
      <c r="C36" s="6"/>
      <c r="D36" s="6"/>
      <c r="E36" s="17"/>
      <c r="F36" s="12" t="s">
        <v>135</v>
      </c>
      <c r="G36" s="12">
        <v>2400000</v>
      </c>
      <c r="H36" s="13">
        <v>0.005</v>
      </c>
      <c r="I36" s="14">
        <v>610000</v>
      </c>
      <c r="J36" s="15"/>
      <c r="K36" s="14">
        <v>550000</v>
      </c>
      <c r="L36" s="15"/>
      <c r="M36" s="16">
        <f t="shared" ref="M36:M67" si="1">(K36+I36)/2*H36</f>
        <v>2900</v>
      </c>
      <c r="N36" s="15"/>
    </row>
    <row r="37" customHeight="1" spans="1:14">
      <c r="A37" s="6"/>
      <c r="B37" s="6"/>
      <c r="C37" s="6"/>
      <c r="D37" s="6"/>
      <c r="E37" s="17"/>
      <c r="F37" s="12" t="s">
        <v>136</v>
      </c>
      <c r="G37" s="12">
        <v>2800000</v>
      </c>
      <c r="H37" s="13">
        <v>0.005</v>
      </c>
      <c r="I37" s="14">
        <v>700000</v>
      </c>
      <c r="J37" s="15"/>
      <c r="K37" s="14">
        <v>620000</v>
      </c>
      <c r="L37" s="15"/>
      <c r="M37" s="16">
        <f t="shared" si="1"/>
        <v>3300</v>
      </c>
      <c r="N37" s="15"/>
    </row>
    <row r="38" customHeight="1" spans="1:14">
      <c r="A38" s="6"/>
      <c r="B38" s="6"/>
      <c r="C38" s="6"/>
      <c r="D38" s="6"/>
      <c r="E38" s="17"/>
      <c r="F38" s="12" t="s">
        <v>137</v>
      </c>
      <c r="G38" s="12">
        <v>2960000</v>
      </c>
      <c r="H38" s="13">
        <v>0.005</v>
      </c>
      <c r="I38" s="14">
        <v>730000</v>
      </c>
      <c r="J38" s="15"/>
      <c r="K38" s="14">
        <v>650000</v>
      </c>
      <c r="L38" s="15"/>
      <c r="M38" s="16">
        <f t="shared" si="1"/>
        <v>3450</v>
      </c>
      <c r="N38" s="15"/>
    </row>
    <row r="39" customHeight="1" spans="1:14">
      <c r="A39" s="6"/>
      <c r="B39" s="6"/>
      <c r="C39" s="6"/>
      <c r="D39" s="6"/>
      <c r="E39" s="17"/>
      <c r="F39" s="12" t="s">
        <v>138</v>
      </c>
      <c r="G39" s="12">
        <v>3200000</v>
      </c>
      <c r="H39" s="13">
        <v>0.005</v>
      </c>
      <c r="I39" s="14">
        <v>780000</v>
      </c>
      <c r="J39" s="15"/>
      <c r="K39" s="14">
        <v>700000</v>
      </c>
      <c r="L39" s="15"/>
      <c r="M39" s="16">
        <f t="shared" si="1"/>
        <v>3700</v>
      </c>
      <c r="N39" s="15"/>
    </row>
    <row r="40" customHeight="1" spans="1:14">
      <c r="A40" s="6"/>
      <c r="B40" s="6"/>
      <c r="C40" s="6"/>
      <c r="D40" s="6"/>
      <c r="E40" s="17"/>
      <c r="F40" s="12" t="s">
        <v>139</v>
      </c>
      <c r="G40" s="12">
        <v>250000</v>
      </c>
      <c r="H40" s="13">
        <v>0.005</v>
      </c>
      <c r="I40" s="14">
        <v>8400</v>
      </c>
      <c r="J40" s="15"/>
      <c r="K40" s="14">
        <v>6100</v>
      </c>
      <c r="L40" s="15"/>
      <c r="M40" s="16">
        <f t="shared" si="1"/>
        <v>36.25</v>
      </c>
      <c r="N40" s="15"/>
    </row>
    <row r="41" customHeight="1" spans="1:14">
      <c r="A41" s="6"/>
      <c r="B41" s="6"/>
      <c r="C41" s="6"/>
      <c r="D41" s="6"/>
      <c r="E41" s="17"/>
      <c r="F41" s="12" t="s">
        <v>140</v>
      </c>
      <c r="G41" s="12">
        <v>500000</v>
      </c>
      <c r="H41" s="13">
        <v>0.005</v>
      </c>
      <c r="I41" s="14">
        <v>11000</v>
      </c>
      <c r="J41" s="15"/>
      <c r="K41" s="14">
        <v>9000</v>
      </c>
      <c r="L41" s="15"/>
      <c r="M41" s="16">
        <f t="shared" si="1"/>
        <v>50</v>
      </c>
      <c r="N41" s="15"/>
    </row>
    <row r="42" customHeight="1" spans="1:14">
      <c r="A42" s="6"/>
      <c r="B42" s="6"/>
      <c r="C42" s="6"/>
      <c r="D42" s="6"/>
      <c r="E42" s="17"/>
      <c r="F42" s="12" t="s">
        <v>141</v>
      </c>
      <c r="G42" s="12">
        <v>300000</v>
      </c>
      <c r="H42" s="13">
        <v>0.005</v>
      </c>
      <c r="I42" s="14">
        <v>9400</v>
      </c>
      <c r="J42" s="15"/>
      <c r="K42" s="14">
        <v>7900</v>
      </c>
      <c r="L42" s="15"/>
      <c r="M42" s="16">
        <f t="shared" si="1"/>
        <v>43.25</v>
      </c>
      <c r="N42" s="15"/>
    </row>
    <row r="43" customHeight="1" spans="1:14">
      <c r="A43" s="6"/>
      <c r="B43" s="6"/>
      <c r="C43" s="6"/>
      <c r="D43" s="6"/>
      <c r="E43" s="17"/>
      <c r="F43" s="12" t="s">
        <v>142</v>
      </c>
      <c r="G43" s="12">
        <v>600000</v>
      </c>
      <c r="H43" s="13">
        <v>0.005</v>
      </c>
      <c r="I43" s="14">
        <v>13500</v>
      </c>
      <c r="J43" s="15"/>
      <c r="K43" s="14">
        <v>11000</v>
      </c>
      <c r="L43" s="15"/>
      <c r="M43" s="16">
        <f t="shared" si="1"/>
        <v>61.25</v>
      </c>
      <c r="N43" s="15"/>
    </row>
    <row r="44" customHeight="1" spans="1:14">
      <c r="A44" s="6"/>
      <c r="B44" s="6"/>
      <c r="C44" s="6"/>
      <c r="D44" s="6"/>
      <c r="E44" s="17"/>
      <c r="F44" s="12" t="s">
        <v>143</v>
      </c>
      <c r="G44" s="12">
        <v>400000</v>
      </c>
      <c r="H44" s="13">
        <v>0.005</v>
      </c>
      <c r="I44" s="14">
        <v>10500</v>
      </c>
      <c r="J44" s="15"/>
      <c r="K44" s="14">
        <v>8900</v>
      </c>
      <c r="L44" s="15"/>
      <c r="M44" s="16">
        <f t="shared" si="1"/>
        <v>48.5</v>
      </c>
      <c r="N44" s="15"/>
    </row>
    <row r="45" customHeight="1" spans="1:14">
      <c r="A45" s="6"/>
      <c r="B45" s="6"/>
      <c r="C45" s="6"/>
      <c r="D45" s="6"/>
      <c r="E45" s="17"/>
      <c r="F45" s="12" t="s">
        <v>144</v>
      </c>
      <c r="G45" s="12">
        <v>800000</v>
      </c>
      <c r="H45" s="13">
        <v>0.005</v>
      </c>
      <c r="I45" s="14">
        <v>16000</v>
      </c>
      <c r="J45" s="15"/>
      <c r="K45" s="14">
        <v>13600</v>
      </c>
      <c r="L45" s="15"/>
      <c r="M45" s="16">
        <f t="shared" si="1"/>
        <v>74</v>
      </c>
      <c r="N45" s="15"/>
    </row>
    <row r="46" customHeight="1" spans="1:14">
      <c r="A46" s="6"/>
      <c r="B46" s="6"/>
      <c r="C46" s="6"/>
      <c r="D46" s="6"/>
      <c r="E46" s="17"/>
      <c r="F46" s="12" t="s">
        <v>145</v>
      </c>
      <c r="G46" s="12">
        <v>600000</v>
      </c>
      <c r="H46" s="13">
        <v>0.005</v>
      </c>
      <c r="I46" s="14">
        <v>23000</v>
      </c>
      <c r="J46" s="15"/>
      <c r="K46" s="14">
        <v>19000</v>
      </c>
      <c r="L46" s="15"/>
      <c r="M46" s="16">
        <f t="shared" si="1"/>
        <v>105</v>
      </c>
      <c r="N46" s="15"/>
    </row>
    <row r="47" customHeight="1" spans="1:14">
      <c r="A47" s="6"/>
      <c r="B47" s="6"/>
      <c r="C47" s="6"/>
      <c r="D47" s="6"/>
      <c r="E47" s="17"/>
      <c r="F47" s="12" t="s">
        <v>146</v>
      </c>
      <c r="G47" s="12">
        <v>1200000</v>
      </c>
      <c r="H47" s="13">
        <v>0.005</v>
      </c>
      <c r="I47" s="14">
        <v>35000</v>
      </c>
      <c r="J47" s="15"/>
      <c r="K47" s="14">
        <v>28000</v>
      </c>
      <c r="L47" s="15"/>
      <c r="M47" s="16">
        <f t="shared" si="1"/>
        <v>157.5</v>
      </c>
      <c r="N47" s="15"/>
    </row>
    <row r="48" customHeight="1" spans="1:14">
      <c r="A48" s="6"/>
      <c r="B48" s="6"/>
      <c r="C48" s="6"/>
      <c r="D48" s="6"/>
      <c r="E48" s="17"/>
      <c r="F48" s="12" t="s">
        <v>147</v>
      </c>
      <c r="G48" s="12">
        <v>800000</v>
      </c>
      <c r="H48" s="13">
        <v>0.005</v>
      </c>
      <c r="I48" s="14">
        <v>37500</v>
      </c>
      <c r="J48" s="15"/>
      <c r="K48" s="14">
        <v>32000</v>
      </c>
      <c r="L48" s="15"/>
      <c r="M48" s="16">
        <f t="shared" si="1"/>
        <v>173.75</v>
      </c>
      <c r="N48" s="15"/>
    </row>
    <row r="49" customHeight="1" spans="1:14">
      <c r="A49" s="6"/>
      <c r="B49" s="6"/>
      <c r="C49" s="6"/>
      <c r="D49" s="6"/>
      <c r="E49" s="17"/>
      <c r="F49" s="12" t="s">
        <v>148</v>
      </c>
      <c r="G49" s="12">
        <v>1600000</v>
      </c>
      <c r="H49" s="13">
        <v>0.005</v>
      </c>
      <c r="I49" s="14">
        <v>52100</v>
      </c>
      <c r="J49" s="15"/>
      <c r="K49" s="14">
        <v>44000</v>
      </c>
      <c r="L49" s="15"/>
      <c r="M49" s="16">
        <f t="shared" si="1"/>
        <v>240.25</v>
      </c>
      <c r="N49" s="15"/>
    </row>
    <row r="50" customHeight="1" spans="1:14">
      <c r="A50" s="6"/>
      <c r="B50" s="6"/>
      <c r="C50" s="6"/>
      <c r="D50" s="6"/>
      <c r="E50" s="17"/>
      <c r="F50" s="12" t="s">
        <v>149</v>
      </c>
      <c r="G50" s="12">
        <v>1000000</v>
      </c>
      <c r="H50" s="13">
        <v>0.001</v>
      </c>
      <c r="I50" s="14">
        <v>55000</v>
      </c>
      <c r="J50" s="15"/>
      <c r="K50" s="14">
        <v>50000</v>
      </c>
      <c r="L50" s="15"/>
      <c r="M50" s="16">
        <f t="shared" si="1"/>
        <v>52.5</v>
      </c>
      <c r="N50" s="15"/>
    </row>
    <row r="51" customHeight="1" spans="1:14">
      <c r="A51" s="6"/>
      <c r="B51" s="6"/>
      <c r="C51" s="6"/>
      <c r="D51" s="6"/>
      <c r="E51" s="17"/>
      <c r="F51" s="12" t="s">
        <v>150</v>
      </c>
      <c r="G51" s="12">
        <v>1200000</v>
      </c>
      <c r="H51" s="13">
        <v>0.001</v>
      </c>
      <c r="I51" s="14">
        <v>70000</v>
      </c>
      <c r="J51" s="15"/>
      <c r="K51" s="14">
        <v>63000</v>
      </c>
      <c r="L51" s="15"/>
      <c r="M51" s="16">
        <f t="shared" si="1"/>
        <v>66.5</v>
      </c>
      <c r="N51" s="15"/>
    </row>
    <row r="52" customHeight="1" spans="1:14">
      <c r="A52" s="6"/>
      <c r="B52" s="6"/>
      <c r="C52" s="6"/>
      <c r="D52" s="6"/>
      <c r="E52" s="17"/>
      <c r="F52" s="12" t="s">
        <v>151</v>
      </c>
      <c r="G52" s="12">
        <v>1500000</v>
      </c>
      <c r="H52" s="13">
        <v>0.001</v>
      </c>
      <c r="I52" s="14">
        <v>85000</v>
      </c>
      <c r="J52" s="15"/>
      <c r="K52" s="14">
        <v>78000</v>
      </c>
      <c r="L52" s="15"/>
      <c r="M52" s="16">
        <f t="shared" si="1"/>
        <v>81.5</v>
      </c>
      <c r="N52" s="15"/>
    </row>
    <row r="53" customHeight="1" spans="1:14">
      <c r="A53" s="6"/>
      <c r="B53" s="6"/>
      <c r="C53" s="6"/>
      <c r="D53" s="6"/>
      <c r="E53" s="17"/>
      <c r="F53" s="12" t="s">
        <v>152</v>
      </c>
      <c r="G53" s="12">
        <v>7000</v>
      </c>
      <c r="H53" s="13">
        <v>0.005</v>
      </c>
      <c r="I53" s="14">
        <v>2700</v>
      </c>
      <c r="J53" s="15"/>
      <c r="K53" s="14">
        <v>2200</v>
      </c>
      <c r="L53" s="15"/>
      <c r="M53" s="16">
        <f t="shared" si="1"/>
        <v>12.25</v>
      </c>
      <c r="N53" s="15"/>
    </row>
    <row r="54" customHeight="1" spans="1:14">
      <c r="A54" s="6"/>
      <c r="B54" s="6"/>
      <c r="C54" s="6"/>
      <c r="D54" s="6"/>
      <c r="E54" s="17"/>
      <c r="F54" s="12" t="s">
        <v>30</v>
      </c>
      <c r="G54" s="12">
        <v>20000</v>
      </c>
      <c r="H54" s="13">
        <v>0.005</v>
      </c>
      <c r="I54" s="14">
        <v>8400</v>
      </c>
      <c r="J54" s="15"/>
      <c r="K54" s="14">
        <v>6200</v>
      </c>
      <c r="L54" s="15"/>
      <c r="M54" s="16">
        <f t="shared" si="1"/>
        <v>36.5</v>
      </c>
      <c r="N54" s="15"/>
    </row>
    <row r="55" customHeight="1" spans="1:14">
      <c r="A55" s="6"/>
      <c r="B55" s="6"/>
      <c r="C55" s="6"/>
      <c r="D55" s="6"/>
      <c r="E55" s="17"/>
      <c r="F55" s="12" t="s">
        <v>31</v>
      </c>
      <c r="G55" s="12">
        <v>30000</v>
      </c>
      <c r="H55" s="13">
        <v>0.005</v>
      </c>
      <c r="I55" s="14">
        <v>10100</v>
      </c>
      <c r="J55" s="15"/>
      <c r="K55" s="14">
        <v>8500</v>
      </c>
      <c r="L55" s="15"/>
      <c r="M55" s="16">
        <f t="shared" si="1"/>
        <v>46.5</v>
      </c>
      <c r="N55" s="15"/>
    </row>
    <row r="56" customHeight="1" spans="1:14">
      <c r="A56" s="6"/>
      <c r="B56" s="6"/>
      <c r="C56" s="6"/>
      <c r="D56" s="6"/>
      <c r="E56" s="17"/>
      <c r="F56" s="12" t="s">
        <v>153</v>
      </c>
      <c r="G56" s="12">
        <v>40000</v>
      </c>
      <c r="H56" s="13">
        <v>0.005</v>
      </c>
      <c r="I56" s="14">
        <v>10100</v>
      </c>
      <c r="J56" s="15"/>
      <c r="K56" s="14">
        <v>9000</v>
      </c>
      <c r="L56" s="15"/>
      <c r="M56" s="16">
        <f t="shared" si="1"/>
        <v>47.75</v>
      </c>
      <c r="N56" s="15"/>
    </row>
    <row r="57" customHeight="1" spans="1:14">
      <c r="A57" s="6"/>
      <c r="B57" s="6"/>
      <c r="C57" s="6"/>
      <c r="D57" s="6"/>
      <c r="E57" s="17"/>
      <c r="F57" s="12" t="s">
        <v>32</v>
      </c>
      <c r="G57" s="12">
        <v>60000</v>
      </c>
      <c r="H57" s="13">
        <v>0.005</v>
      </c>
      <c r="I57" s="14">
        <v>16900</v>
      </c>
      <c r="J57" s="15"/>
      <c r="K57" s="14">
        <v>11000</v>
      </c>
      <c r="L57" s="15"/>
      <c r="M57" s="16">
        <f t="shared" si="1"/>
        <v>69.75</v>
      </c>
      <c r="N57" s="15"/>
    </row>
    <row r="58" customHeight="1" spans="1:14">
      <c r="A58" s="6"/>
      <c r="B58" s="6"/>
      <c r="C58" s="6"/>
      <c r="D58" s="6"/>
      <c r="E58" s="17"/>
      <c r="F58" s="12" t="s">
        <v>33</v>
      </c>
      <c r="G58" s="12">
        <v>60000</v>
      </c>
      <c r="H58" s="13">
        <v>0.005</v>
      </c>
      <c r="I58" s="14">
        <v>19400</v>
      </c>
      <c r="J58" s="15"/>
      <c r="K58" s="14">
        <v>14400</v>
      </c>
      <c r="L58" s="15"/>
      <c r="M58" s="16">
        <f t="shared" si="1"/>
        <v>84.5</v>
      </c>
      <c r="N58" s="15"/>
    </row>
    <row r="59" customHeight="1" spans="1:14">
      <c r="A59" s="6"/>
      <c r="B59" s="6"/>
      <c r="C59" s="6"/>
      <c r="D59" s="6"/>
      <c r="E59" s="17"/>
      <c r="F59" s="12" t="s">
        <v>34</v>
      </c>
      <c r="G59" s="12">
        <v>80000</v>
      </c>
      <c r="H59" s="13">
        <v>0.005</v>
      </c>
      <c r="I59" s="14">
        <v>18500</v>
      </c>
      <c r="J59" s="15"/>
      <c r="K59" s="14">
        <v>15000</v>
      </c>
      <c r="L59" s="15"/>
      <c r="M59" s="16">
        <f t="shared" si="1"/>
        <v>83.75</v>
      </c>
      <c r="N59" s="15"/>
    </row>
    <row r="60" customHeight="1" spans="1:14">
      <c r="A60" s="6"/>
      <c r="B60" s="6"/>
      <c r="C60" s="6"/>
      <c r="D60" s="6"/>
      <c r="E60" s="17"/>
      <c r="F60" s="12" t="s">
        <v>35</v>
      </c>
      <c r="G60" s="12">
        <v>80000</v>
      </c>
      <c r="H60" s="13">
        <v>0.005</v>
      </c>
      <c r="I60" s="14">
        <v>21000</v>
      </c>
      <c r="J60" s="15"/>
      <c r="K60" s="14">
        <v>18500</v>
      </c>
      <c r="L60" s="15"/>
      <c r="M60" s="16">
        <f t="shared" si="1"/>
        <v>98.75</v>
      </c>
      <c r="N60" s="15"/>
    </row>
    <row r="61" customHeight="1" spans="1:14">
      <c r="A61" s="6"/>
      <c r="B61" s="6"/>
      <c r="C61" s="6"/>
      <c r="D61" s="6"/>
      <c r="E61" s="17"/>
      <c r="F61" s="12" t="s">
        <v>36</v>
      </c>
      <c r="G61" s="12">
        <v>120000</v>
      </c>
      <c r="H61" s="13">
        <v>0.01</v>
      </c>
      <c r="I61" s="14">
        <v>25500</v>
      </c>
      <c r="J61" s="15"/>
      <c r="K61" s="14">
        <v>20000</v>
      </c>
      <c r="L61" s="15"/>
      <c r="M61" s="16">
        <f t="shared" si="1"/>
        <v>227.5</v>
      </c>
      <c r="N61" s="15"/>
    </row>
    <row r="62" customHeight="1" spans="1:14">
      <c r="A62" s="6"/>
      <c r="B62" s="6"/>
      <c r="C62" s="6"/>
      <c r="D62" s="6"/>
      <c r="E62" s="17"/>
      <c r="F62" s="12" t="s">
        <v>37</v>
      </c>
      <c r="G62" s="12">
        <v>160000</v>
      </c>
      <c r="H62" s="13">
        <v>0.01</v>
      </c>
      <c r="I62" s="14">
        <v>32000</v>
      </c>
      <c r="J62" s="15"/>
      <c r="K62" s="14">
        <v>23800</v>
      </c>
      <c r="L62" s="15"/>
      <c r="M62" s="16">
        <f t="shared" si="1"/>
        <v>279</v>
      </c>
      <c r="N62" s="15"/>
    </row>
    <row r="63" customHeight="1" spans="1:14">
      <c r="A63" s="6"/>
      <c r="B63" s="6"/>
      <c r="C63" s="6"/>
      <c r="D63" s="6"/>
      <c r="E63" s="17"/>
      <c r="F63" s="12" t="s">
        <v>38</v>
      </c>
      <c r="G63" s="12">
        <v>180000</v>
      </c>
      <c r="H63" s="13">
        <v>0.01</v>
      </c>
      <c r="I63" s="14">
        <v>36000</v>
      </c>
      <c r="J63" s="15"/>
      <c r="K63" s="14">
        <v>24500</v>
      </c>
      <c r="L63" s="15"/>
      <c r="M63" s="16">
        <f t="shared" si="1"/>
        <v>302.5</v>
      </c>
      <c r="N63" s="15"/>
    </row>
    <row r="64" customHeight="1" spans="1:14">
      <c r="A64" s="6"/>
      <c r="B64" s="6"/>
      <c r="C64" s="6"/>
      <c r="D64" s="6"/>
      <c r="E64" s="17"/>
      <c r="F64" s="12" t="s">
        <v>39</v>
      </c>
      <c r="G64" s="12">
        <v>180000</v>
      </c>
      <c r="H64" s="13">
        <v>0.01</v>
      </c>
      <c r="I64" s="14">
        <v>37300</v>
      </c>
      <c r="J64" s="15"/>
      <c r="K64" s="14">
        <v>26500</v>
      </c>
      <c r="L64" s="15"/>
      <c r="M64" s="16">
        <f t="shared" si="1"/>
        <v>319</v>
      </c>
      <c r="N64" s="15"/>
    </row>
    <row r="65" customHeight="1" spans="1:14">
      <c r="A65" s="6"/>
      <c r="B65" s="6"/>
      <c r="C65" s="6"/>
      <c r="D65" s="6"/>
      <c r="E65" s="17"/>
      <c r="F65" s="12" t="s">
        <v>40</v>
      </c>
      <c r="G65" s="12">
        <v>240000</v>
      </c>
      <c r="H65" s="13">
        <v>0.01</v>
      </c>
      <c r="I65" s="14">
        <v>42000</v>
      </c>
      <c r="J65" s="15"/>
      <c r="K65" s="14">
        <v>31500</v>
      </c>
      <c r="L65" s="15"/>
      <c r="M65" s="16">
        <f t="shared" si="1"/>
        <v>367.5</v>
      </c>
      <c r="N65" s="15"/>
    </row>
    <row r="66" customHeight="1" spans="1:14">
      <c r="A66" s="6"/>
      <c r="B66" s="6"/>
      <c r="C66" s="6"/>
      <c r="D66" s="6"/>
      <c r="E66" s="17"/>
      <c r="F66" s="12" t="s">
        <v>154</v>
      </c>
      <c r="G66" s="12">
        <v>320000</v>
      </c>
      <c r="H66" s="13">
        <v>0.01</v>
      </c>
      <c r="I66" s="14">
        <v>52000</v>
      </c>
      <c r="J66" s="15"/>
      <c r="K66" s="14">
        <v>42000</v>
      </c>
      <c r="L66" s="15"/>
      <c r="M66" s="16">
        <f t="shared" si="1"/>
        <v>470</v>
      </c>
      <c r="N66" s="15"/>
    </row>
    <row r="67" customHeight="1" spans="1:14">
      <c r="A67" s="6"/>
      <c r="B67" s="6"/>
      <c r="C67" s="6"/>
      <c r="D67" s="6"/>
      <c r="E67" s="17"/>
      <c r="F67" s="12" t="s">
        <v>42</v>
      </c>
      <c r="G67" s="12">
        <v>360000</v>
      </c>
      <c r="H67" s="13">
        <v>0.01</v>
      </c>
      <c r="I67" s="14">
        <v>57000</v>
      </c>
      <c r="J67" s="15"/>
      <c r="K67" s="14">
        <v>46500</v>
      </c>
      <c r="L67" s="15"/>
      <c r="M67" s="16">
        <f t="shared" si="1"/>
        <v>517.5</v>
      </c>
      <c r="N67" s="15"/>
    </row>
    <row r="68" customHeight="1" spans="1:14">
      <c r="A68" s="6"/>
      <c r="B68" s="6"/>
      <c r="C68" s="6"/>
      <c r="D68" s="6"/>
      <c r="E68" s="17"/>
      <c r="F68" s="12" t="s">
        <v>43</v>
      </c>
      <c r="G68" s="12">
        <v>360000</v>
      </c>
      <c r="H68" s="13">
        <v>0.005</v>
      </c>
      <c r="I68" s="14">
        <v>62000</v>
      </c>
      <c r="J68" s="15"/>
      <c r="K68" s="14">
        <v>42000</v>
      </c>
      <c r="L68" s="15"/>
      <c r="M68" s="16">
        <f t="shared" ref="M68:M99" si="2">(K68+I68)/2*H68</f>
        <v>260</v>
      </c>
      <c r="N68" s="15"/>
    </row>
    <row r="69" customHeight="1" spans="1:14">
      <c r="A69" s="6"/>
      <c r="B69" s="6"/>
      <c r="C69" s="6"/>
      <c r="D69" s="6"/>
      <c r="E69" s="17"/>
      <c r="F69" s="12" t="s">
        <v>155</v>
      </c>
      <c r="G69" s="12">
        <v>400000</v>
      </c>
      <c r="H69" s="13">
        <v>0.01</v>
      </c>
      <c r="I69" s="14">
        <v>59000</v>
      </c>
      <c r="J69" s="15"/>
      <c r="K69" s="14">
        <v>42000</v>
      </c>
      <c r="L69" s="15"/>
      <c r="M69" s="16">
        <f t="shared" si="2"/>
        <v>505</v>
      </c>
      <c r="N69" s="15"/>
    </row>
    <row r="70" customHeight="1" spans="1:14">
      <c r="A70" s="6"/>
      <c r="B70" s="6"/>
      <c r="C70" s="6"/>
      <c r="D70" s="6"/>
      <c r="E70" s="17"/>
      <c r="F70" s="12" t="s">
        <v>156</v>
      </c>
      <c r="G70" s="12">
        <v>420000</v>
      </c>
      <c r="H70" s="13">
        <v>0.01</v>
      </c>
      <c r="I70" s="14">
        <v>61000</v>
      </c>
      <c r="J70" s="15"/>
      <c r="K70" s="14">
        <v>44000</v>
      </c>
      <c r="L70" s="15"/>
      <c r="M70" s="16">
        <f t="shared" si="2"/>
        <v>525</v>
      </c>
      <c r="N70" s="15"/>
    </row>
    <row r="71" customHeight="1" spans="1:14">
      <c r="A71" s="6"/>
      <c r="B71" s="6"/>
      <c r="C71" s="6"/>
      <c r="D71" s="6"/>
      <c r="E71" s="17"/>
      <c r="F71" s="12" t="s">
        <v>157</v>
      </c>
      <c r="G71" s="12">
        <v>480000</v>
      </c>
      <c r="H71" s="13">
        <v>0.01</v>
      </c>
      <c r="I71" s="14">
        <v>64000</v>
      </c>
      <c r="J71" s="15"/>
      <c r="K71" s="14">
        <v>50000</v>
      </c>
      <c r="L71" s="15"/>
      <c r="M71" s="16">
        <f t="shared" si="2"/>
        <v>570</v>
      </c>
      <c r="N71" s="15"/>
    </row>
    <row r="72" customHeight="1" spans="1:14">
      <c r="A72" s="6"/>
      <c r="B72" s="6"/>
      <c r="C72" s="6"/>
      <c r="D72" s="6"/>
      <c r="E72" s="17"/>
      <c r="F72" s="12" t="s">
        <v>158</v>
      </c>
      <c r="G72" s="12">
        <v>600000</v>
      </c>
      <c r="H72" s="13">
        <v>0.01</v>
      </c>
      <c r="I72" s="14">
        <v>75000</v>
      </c>
      <c r="J72" s="15"/>
      <c r="K72" s="14">
        <v>61000</v>
      </c>
      <c r="L72" s="15"/>
      <c r="M72" s="16">
        <f t="shared" si="2"/>
        <v>680</v>
      </c>
      <c r="N72" s="15"/>
    </row>
    <row r="73" customHeight="1" spans="1:14">
      <c r="A73" s="6"/>
      <c r="B73" s="6"/>
      <c r="C73" s="6"/>
      <c r="D73" s="6"/>
      <c r="E73" s="17"/>
      <c r="F73" s="12" t="s">
        <v>159</v>
      </c>
      <c r="G73" s="12">
        <v>640000</v>
      </c>
      <c r="H73" s="13">
        <v>0.01</v>
      </c>
      <c r="I73" s="14">
        <v>79000</v>
      </c>
      <c r="J73" s="15"/>
      <c r="K73" s="14">
        <v>65000</v>
      </c>
      <c r="L73" s="15"/>
      <c r="M73" s="16">
        <f t="shared" si="2"/>
        <v>720</v>
      </c>
      <c r="N73" s="15"/>
    </row>
    <row r="74" customHeight="1" spans="1:14">
      <c r="A74" s="6"/>
      <c r="B74" s="6"/>
      <c r="C74" s="6"/>
      <c r="D74" s="6"/>
      <c r="E74" s="17"/>
      <c r="F74" s="12" t="s">
        <v>160</v>
      </c>
      <c r="G74" s="12">
        <v>40000</v>
      </c>
      <c r="H74" s="13">
        <v>0.005</v>
      </c>
      <c r="I74" s="14">
        <v>12000</v>
      </c>
      <c r="J74" s="15"/>
      <c r="K74" s="14">
        <v>11000</v>
      </c>
      <c r="L74" s="15"/>
      <c r="M74" s="16">
        <f t="shared" si="2"/>
        <v>57.5</v>
      </c>
      <c r="N74" s="15"/>
    </row>
    <row r="75" customHeight="1" spans="1:14">
      <c r="A75" s="6"/>
      <c r="B75" s="6"/>
      <c r="C75" s="6"/>
      <c r="D75" s="6"/>
      <c r="E75" s="17"/>
      <c r="F75" s="12" t="s">
        <v>161</v>
      </c>
      <c r="G75" s="12">
        <v>60000</v>
      </c>
      <c r="H75" s="13">
        <v>0.005</v>
      </c>
      <c r="I75" s="14">
        <v>18500</v>
      </c>
      <c r="J75" s="15"/>
      <c r="K75" s="14">
        <v>17500</v>
      </c>
      <c r="L75" s="15"/>
      <c r="M75" s="16">
        <f t="shared" si="2"/>
        <v>90</v>
      </c>
      <c r="N75" s="15"/>
    </row>
    <row r="76" customHeight="1" spans="1:14">
      <c r="A76" s="6"/>
      <c r="B76" s="6"/>
      <c r="C76" s="6"/>
      <c r="D76" s="6"/>
      <c r="E76" s="17"/>
      <c r="F76" s="12" t="s">
        <v>162</v>
      </c>
      <c r="G76" s="12">
        <v>120000</v>
      </c>
      <c r="H76" s="13">
        <v>0.005</v>
      </c>
      <c r="I76" s="14">
        <v>27500</v>
      </c>
      <c r="J76" s="15"/>
      <c r="K76" s="14">
        <v>25000</v>
      </c>
      <c r="L76" s="15"/>
      <c r="M76" s="16">
        <f t="shared" si="2"/>
        <v>131.25</v>
      </c>
      <c r="N76" s="15"/>
    </row>
    <row r="77" ht="14" customHeight="1" spans="1:14">
      <c r="A77" s="6"/>
      <c r="B77" s="6"/>
      <c r="C77" s="6"/>
      <c r="D77" s="6"/>
      <c r="E77" s="17"/>
      <c r="F77" s="12" t="s">
        <v>163</v>
      </c>
      <c r="G77" s="12">
        <v>20000</v>
      </c>
      <c r="H77" s="13">
        <v>0.005</v>
      </c>
      <c r="I77" s="14">
        <v>5700</v>
      </c>
      <c r="J77" s="15"/>
      <c r="K77" s="14">
        <v>5700</v>
      </c>
      <c r="L77" s="15"/>
      <c r="M77" s="16">
        <f t="shared" si="2"/>
        <v>28.5</v>
      </c>
      <c r="N77" s="15"/>
    </row>
    <row r="78" ht="14" customHeight="1" spans="1:14">
      <c r="A78" s="6"/>
      <c r="B78" s="6"/>
      <c r="C78" s="6"/>
      <c r="D78" s="6"/>
      <c r="E78" s="17"/>
      <c r="F78" s="12" t="s">
        <v>164</v>
      </c>
      <c r="G78" s="12">
        <v>20000</v>
      </c>
      <c r="H78" s="13">
        <v>0.005</v>
      </c>
      <c r="I78" s="14">
        <v>16200</v>
      </c>
      <c r="J78" s="15"/>
      <c r="K78" s="14">
        <v>15000</v>
      </c>
      <c r="L78" s="15"/>
      <c r="M78" s="16">
        <f t="shared" si="2"/>
        <v>78</v>
      </c>
      <c r="N78" s="15"/>
    </row>
    <row r="79" ht="14" customHeight="1" spans="1:14">
      <c r="A79" s="6"/>
      <c r="B79" s="6"/>
      <c r="C79" s="6"/>
      <c r="D79" s="6"/>
      <c r="E79" s="17"/>
      <c r="F79" s="12" t="s">
        <v>165</v>
      </c>
      <c r="G79" s="12">
        <v>20000</v>
      </c>
      <c r="H79" s="13">
        <v>0.005</v>
      </c>
      <c r="I79" s="14">
        <v>2300</v>
      </c>
      <c r="J79" s="15"/>
      <c r="K79" s="14">
        <v>2200</v>
      </c>
      <c r="L79" s="15"/>
      <c r="M79" s="16">
        <f t="shared" si="2"/>
        <v>11.25</v>
      </c>
      <c r="N79" s="15"/>
    </row>
    <row r="80" ht="14" customHeight="1" spans="1:14">
      <c r="A80" s="6"/>
      <c r="B80" s="6"/>
      <c r="C80" s="6"/>
      <c r="D80" s="6"/>
      <c r="E80" s="17"/>
      <c r="F80" s="12" t="s">
        <v>166</v>
      </c>
      <c r="G80" s="12">
        <v>7000</v>
      </c>
      <c r="H80" s="13">
        <v>0.005</v>
      </c>
      <c r="I80" s="14">
        <v>7200</v>
      </c>
      <c r="J80" s="15"/>
      <c r="K80" s="14">
        <v>6100</v>
      </c>
      <c r="L80" s="15"/>
      <c r="M80" s="16">
        <f t="shared" si="2"/>
        <v>33.25</v>
      </c>
      <c r="N80" s="15"/>
    </row>
    <row r="81" ht="14" customHeight="1" spans="1:14">
      <c r="A81" s="6"/>
      <c r="B81" s="6"/>
      <c r="C81" s="6"/>
      <c r="D81" s="6"/>
      <c r="E81" s="17"/>
      <c r="F81" s="12" t="s">
        <v>28</v>
      </c>
      <c r="G81" s="12">
        <v>15000</v>
      </c>
      <c r="H81" s="13">
        <v>0.005</v>
      </c>
      <c r="I81" s="14">
        <v>12000</v>
      </c>
      <c r="J81" s="15"/>
      <c r="K81" s="14">
        <v>10000</v>
      </c>
      <c r="L81" s="15"/>
      <c r="M81" s="16">
        <f t="shared" si="2"/>
        <v>55</v>
      </c>
      <c r="N81" s="15"/>
    </row>
    <row r="82" ht="14" customHeight="1" spans="1:14">
      <c r="A82" s="6"/>
      <c r="B82" s="6"/>
      <c r="C82" s="6"/>
      <c r="D82" s="6"/>
      <c r="E82" s="17"/>
      <c r="F82" s="12" t="s">
        <v>29</v>
      </c>
      <c r="G82" s="12">
        <v>20000</v>
      </c>
      <c r="H82" s="13">
        <v>0.005</v>
      </c>
      <c r="I82" s="14">
        <v>14000</v>
      </c>
      <c r="J82" s="15"/>
      <c r="K82" s="14">
        <v>11900</v>
      </c>
      <c r="L82" s="15"/>
      <c r="M82" s="16">
        <f t="shared" si="2"/>
        <v>64.75</v>
      </c>
      <c r="N82" s="15"/>
    </row>
    <row r="83" ht="14" customHeight="1" spans="1:14">
      <c r="A83" s="6"/>
      <c r="B83" s="6"/>
      <c r="C83" s="6"/>
      <c r="D83" s="6"/>
      <c r="E83" s="17"/>
      <c r="F83" s="12" t="s">
        <v>167</v>
      </c>
      <c r="G83" s="12">
        <v>30000</v>
      </c>
      <c r="H83" s="13">
        <v>0.005</v>
      </c>
      <c r="I83" s="14">
        <v>18500</v>
      </c>
      <c r="J83" s="15"/>
      <c r="K83" s="14">
        <v>15700</v>
      </c>
      <c r="L83" s="15"/>
      <c r="M83" s="16">
        <f t="shared" si="2"/>
        <v>85.5</v>
      </c>
      <c r="N83" s="15"/>
    </row>
    <row r="84" ht="14" customHeight="1" spans="1:14">
      <c r="A84" s="6"/>
      <c r="B84" s="6"/>
      <c r="C84" s="6"/>
      <c r="D84" s="6"/>
      <c r="E84" s="17"/>
      <c r="F84" s="12" t="s">
        <v>168</v>
      </c>
      <c r="G84" s="12">
        <v>60000</v>
      </c>
      <c r="H84" s="13">
        <v>0.005</v>
      </c>
      <c r="I84" s="14">
        <v>35000</v>
      </c>
      <c r="J84" s="15"/>
      <c r="K84" s="14">
        <v>29700</v>
      </c>
      <c r="L84" s="15"/>
      <c r="M84" s="16">
        <f t="shared" si="2"/>
        <v>161.75</v>
      </c>
      <c r="N84" s="15"/>
    </row>
    <row r="85" ht="14" customHeight="1" spans="1:14">
      <c r="A85" s="6"/>
      <c r="B85" s="6"/>
      <c r="C85" s="6"/>
      <c r="D85" s="6"/>
      <c r="E85" s="17"/>
      <c r="F85" s="12" t="s">
        <v>169</v>
      </c>
      <c r="G85" s="12">
        <v>120000</v>
      </c>
      <c r="H85" s="13">
        <v>0.005</v>
      </c>
      <c r="I85" s="14">
        <v>63000</v>
      </c>
      <c r="J85" s="15"/>
      <c r="K85" s="14">
        <v>51000</v>
      </c>
      <c r="L85" s="15"/>
      <c r="M85" s="16">
        <f t="shared" si="2"/>
        <v>285</v>
      </c>
      <c r="N85" s="15"/>
    </row>
    <row r="86" ht="14" customHeight="1" spans="1:14">
      <c r="A86" s="6"/>
      <c r="B86" s="6"/>
      <c r="C86" s="6"/>
      <c r="D86" s="6"/>
      <c r="E86" s="17"/>
      <c r="F86" s="12" t="s">
        <v>170</v>
      </c>
      <c r="G86" s="12">
        <v>160000</v>
      </c>
      <c r="H86" s="13">
        <v>0.005</v>
      </c>
      <c r="I86" s="14">
        <v>78000</v>
      </c>
      <c r="J86" s="15"/>
      <c r="K86" s="14">
        <v>65000</v>
      </c>
      <c r="L86" s="15"/>
      <c r="M86" s="16">
        <f t="shared" si="2"/>
        <v>357.5</v>
      </c>
      <c r="N86" s="15"/>
    </row>
    <row r="87" ht="14" customHeight="1" spans="1:14">
      <c r="A87" s="6"/>
      <c r="B87" s="6"/>
      <c r="C87" s="6"/>
      <c r="D87" s="6"/>
      <c r="E87" s="17"/>
      <c r="F87" s="12" t="s">
        <v>171</v>
      </c>
      <c r="G87" s="12">
        <v>180000</v>
      </c>
      <c r="H87" s="13">
        <v>0.005</v>
      </c>
      <c r="I87" s="14">
        <v>85000</v>
      </c>
      <c r="J87" s="15"/>
      <c r="K87" s="14">
        <v>72000</v>
      </c>
      <c r="L87" s="15"/>
      <c r="M87" s="16">
        <f t="shared" si="2"/>
        <v>392.5</v>
      </c>
      <c r="N87" s="15"/>
    </row>
    <row r="88" ht="14" customHeight="1" spans="1:14">
      <c r="A88" s="6"/>
      <c r="B88" s="6"/>
      <c r="C88" s="6"/>
      <c r="D88" s="6"/>
      <c r="E88" s="17"/>
      <c r="F88" s="12" t="s">
        <v>172</v>
      </c>
      <c r="G88" s="12">
        <v>240000</v>
      </c>
      <c r="H88" s="13">
        <v>0.005</v>
      </c>
      <c r="I88" s="14">
        <v>111000</v>
      </c>
      <c r="J88" s="15"/>
      <c r="K88" s="14">
        <v>94000</v>
      </c>
      <c r="L88" s="15"/>
      <c r="M88" s="16">
        <f t="shared" si="2"/>
        <v>512.5</v>
      </c>
      <c r="N88" s="15"/>
    </row>
    <row r="89" ht="14" customHeight="1" spans="1:14">
      <c r="A89" s="6"/>
      <c r="B89" s="6"/>
      <c r="C89" s="6"/>
      <c r="D89" s="6"/>
      <c r="E89" s="17"/>
      <c r="F89" s="12" t="s">
        <v>173</v>
      </c>
      <c r="G89" s="12">
        <v>320000</v>
      </c>
      <c r="H89" s="13">
        <v>0.005</v>
      </c>
      <c r="I89" s="14">
        <v>140000</v>
      </c>
      <c r="J89" s="15"/>
      <c r="K89" s="14">
        <v>119000</v>
      </c>
      <c r="L89" s="15"/>
      <c r="M89" s="16">
        <f t="shared" si="2"/>
        <v>647.5</v>
      </c>
      <c r="N89" s="15"/>
    </row>
    <row r="90" ht="14" customHeight="1" spans="1:14">
      <c r="A90" s="6"/>
      <c r="B90" s="6"/>
      <c r="C90" s="6"/>
      <c r="D90" s="6"/>
      <c r="E90" s="17"/>
      <c r="F90" s="12" t="s">
        <v>174</v>
      </c>
      <c r="G90" s="12">
        <v>360000</v>
      </c>
      <c r="H90" s="13">
        <v>0.005</v>
      </c>
      <c r="I90" s="14">
        <v>150000</v>
      </c>
      <c r="J90" s="15"/>
      <c r="K90" s="14">
        <v>127500</v>
      </c>
      <c r="L90" s="15"/>
      <c r="M90" s="16">
        <f t="shared" si="2"/>
        <v>693.75</v>
      </c>
      <c r="N90" s="15"/>
    </row>
    <row r="91" ht="14" customHeight="1" spans="1:14">
      <c r="A91" s="6"/>
      <c r="B91" s="6"/>
      <c r="C91" s="6"/>
      <c r="D91" s="6"/>
      <c r="E91" s="17"/>
      <c r="F91" s="12" t="s">
        <v>175</v>
      </c>
      <c r="G91" s="12">
        <v>400000</v>
      </c>
      <c r="H91" s="13">
        <v>0.005</v>
      </c>
      <c r="I91" s="14">
        <v>165000</v>
      </c>
      <c r="J91" s="15"/>
      <c r="K91" s="14">
        <v>140000</v>
      </c>
      <c r="L91" s="15"/>
      <c r="M91" s="16">
        <f t="shared" si="2"/>
        <v>762.5</v>
      </c>
      <c r="N91" s="15"/>
    </row>
    <row r="92" ht="14" customHeight="1" spans="1:14">
      <c r="A92" s="6"/>
      <c r="B92" s="6"/>
      <c r="C92" s="6"/>
      <c r="D92" s="6"/>
      <c r="E92" s="17"/>
      <c r="F92" s="12" t="s">
        <v>176</v>
      </c>
      <c r="G92" s="12">
        <v>480000</v>
      </c>
      <c r="H92" s="13">
        <v>0.005</v>
      </c>
      <c r="I92" s="14">
        <v>190000</v>
      </c>
      <c r="J92" s="15"/>
      <c r="K92" s="14">
        <v>161000</v>
      </c>
      <c r="L92" s="15"/>
      <c r="M92" s="16">
        <f t="shared" si="2"/>
        <v>877.5</v>
      </c>
      <c r="N92" s="15"/>
    </row>
    <row r="93" ht="14" customHeight="1" spans="1:14">
      <c r="A93" s="6"/>
      <c r="B93" s="6"/>
      <c r="C93" s="6"/>
      <c r="D93" s="6"/>
      <c r="E93" s="17"/>
      <c r="F93" s="12" t="s">
        <v>177</v>
      </c>
      <c r="G93" s="12">
        <v>600000</v>
      </c>
      <c r="H93" s="13">
        <v>0.005</v>
      </c>
      <c r="I93" s="14">
        <v>230000</v>
      </c>
      <c r="J93" s="15"/>
      <c r="K93" s="14">
        <v>195000</v>
      </c>
      <c r="L93" s="15"/>
      <c r="M93" s="16">
        <f t="shared" si="2"/>
        <v>1062.5</v>
      </c>
      <c r="N93" s="15"/>
    </row>
    <row r="94" ht="14" customHeight="1" spans="1:14">
      <c r="A94" s="6"/>
      <c r="B94" s="6"/>
      <c r="C94" s="6"/>
      <c r="D94" s="6"/>
      <c r="E94" s="17"/>
      <c r="F94" s="12" t="s">
        <v>178</v>
      </c>
      <c r="G94" s="12">
        <v>640000</v>
      </c>
      <c r="H94" s="13">
        <v>0.005</v>
      </c>
      <c r="I94" s="14">
        <v>240000</v>
      </c>
      <c r="J94" s="15"/>
      <c r="K94" s="14">
        <v>204000</v>
      </c>
      <c r="L94" s="15"/>
      <c r="M94" s="16">
        <f t="shared" si="2"/>
        <v>1110</v>
      </c>
      <c r="N94" s="15"/>
    </row>
    <row r="95" ht="14" customHeight="1" spans="1:14">
      <c r="A95" s="6"/>
      <c r="B95" s="6"/>
      <c r="C95" s="6"/>
      <c r="D95" s="6"/>
      <c r="E95" s="17"/>
      <c r="F95" s="12" t="s">
        <v>179</v>
      </c>
      <c r="G95" s="12">
        <v>480000</v>
      </c>
      <c r="H95" s="13">
        <v>0.005</v>
      </c>
      <c r="I95" s="14">
        <v>250000</v>
      </c>
      <c r="J95" s="15"/>
      <c r="K95" s="14">
        <v>192000</v>
      </c>
      <c r="L95" s="15"/>
      <c r="M95" s="16">
        <f t="shared" si="2"/>
        <v>1105</v>
      </c>
      <c r="N95" s="15"/>
    </row>
    <row r="96" ht="14" customHeight="1" spans="1:14">
      <c r="A96" s="6"/>
      <c r="B96" s="6"/>
      <c r="C96" s="6"/>
      <c r="D96" s="6"/>
      <c r="E96" s="17"/>
      <c r="F96" s="12" t="s">
        <v>180</v>
      </c>
      <c r="G96" s="12">
        <v>600000</v>
      </c>
      <c r="H96" s="13">
        <v>0.005</v>
      </c>
      <c r="I96" s="14">
        <v>310000</v>
      </c>
      <c r="J96" s="15"/>
      <c r="K96" s="14">
        <v>233000</v>
      </c>
      <c r="L96" s="15"/>
      <c r="M96" s="16">
        <f t="shared" si="2"/>
        <v>1357.5</v>
      </c>
      <c r="N96" s="15"/>
    </row>
    <row r="97" ht="14" customHeight="1" spans="1:14">
      <c r="A97" s="6"/>
      <c r="B97" s="6"/>
      <c r="C97" s="6"/>
      <c r="D97" s="6"/>
      <c r="E97" s="17"/>
      <c r="F97" s="12" t="s">
        <v>181</v>
      </c>
      <c r="G97" s="12">
        <v>720000</v>
      </c>
      <c r="H97" s="13">
        <v>0.005</v>
      </c>
      <c r="I97" s="14">
        <v>339500</v>
      </c>
      <c r="J97" s="15"/>
      <c r="K97" s="14">
        <v>279000</v>
      </c>
      <c r="L97" s="15"/>
      <c r="M97" s="16">
        <f t="shared" si="2"/>
        <v>1546.25</v>
      </c>
      <c r="N97" s="15"/>
    </row>
    <row r="98" ht="14" customHeight="1" spans="1:14">
      <c r="A98" s="6"/>
      <c r="B98" s="6"/>
      <c r="C98" s="6"/>
      <c r="D98" s="6"/>
      <c r="E98" s="17"/>
      <c r="F98" s="12" t="s">
        <v>182</v>
      </c>
      <c r="G98" s="12">
        <v>800000</v>
      </c>
      <c r="H98" s="13">
        <v>0.005</v>
      </c>
      <c r="I98" s="14">
        <v>360000</v>
      </c>
      <c r="J98" s="15"/>
      <c r="K98" s="14">
        <v>306000</v>
      </c>
      <c r="L98" s="15"/>
      <c r="M98" s="16">
        <f t="shared" si="2"/>
        <v>1665</v>
      </c>
      <c r="N98" s="15"/>
    </row>
    <row r="99" ht="14" customHeight="1" spans="1:14">
      <c r="A99" s="6"/>
      <c r="B99" s="6"/>
      <c r="C99" s="6"/>
      <c r="D99" s="6"/>
      <c r="E99" s="17"/>
      <c r="F99" s="12" t="s">
        <v>183</v>
      </c>
      <c r="G99" s="12">
        <v>960000</v>
      </c>
      <c r="H99" s="13">
        <v>0.005</v>
      </c>
      <c r="I99" s="14">
        <v>408000</v>
      </c>
      <c r="J99" s="15"/>
      <c r="K99" s="14">
        <v>346000</v>
      </c>
      <c r="L99" s="15"/>
      <c r="M99" s="16">
        <f t="shared" si="2"/>
        <v>1885</v>
      </c>
      <c r="N99" s="15"/>
    </row>
    <row r="100" ht="14" customHeight="1" spans="1:14">
      <c r="A100" s="6"/>
      <c r="B100" s="6"/>
      <c r="C100" s="6"/>
      <c r="D100" s="6"/>
      <c r="E100" s="17"/>
      <c r="F100" s="12" t="s">
        <v>184</v>
      </c>
      <c r="G100" s="12">
        <v>1200000</v>
      </c>
      <c r="H100" s="13">
        <v>0.005</v>
      </c>
      <c r="I100" s="14">
        <v>485000</v>
      </c>
      <c r="J100" s="15"/>
      <c r="K100" s="14">
        <v>412000</v>
      </c>
      <c r="L100" s="15"/>
      <c r="M100" s="16">
        <f t="shared" ref="M100:M131" si="3">(K100+I100)/2*H100</f>
        <v>2242.5</v>
      </c>
      <c r="N100" s="15"/>
    </row>
    <row r="101" ht="14" customHeight="1" spans="1:14">
      <c r="A101" s="6"/>
      <c r="B101" s="6"/>
      <c r="C101" s="6"/>
      <c r="D101" s="6"/>
      <c r="E101" s="17"/>
      <c r="F101" s="12" t="s">
        <v>185</v>
      </c>
      <c r="G101" s="12">
        <v>1600000</v>
      </c>
      <c r="H101" s="13">
        <v>0.005</v>
      </c>
      <c r="I101" s="14">
        <v>620000</v>
      </c>
      <c r="J101" s="15"/>
      <c r="K101" s="14">
        <v>527000</v>
      </c>
      <c r="L101" s="15"/>
      <c r="M101" s="16">
        <f t="shared" si="3"/>
        <v>2867.5</v>
      </c>
      <c r="N101" s="15"/>
    </row>
    <row r="102" ht="14" customHeight="1" spans="1:14">
      <c r="A102" s="6"/>
      <c r="B102" s="6"/>
      <c r="C102" s="6"/>
      <c r="D102" s="6"/>
      <c r="E102" s="17"/>
      <c r="F102" s="12" t="s">
        <v>186</v>
      </c>
      <c r="G102" s="12">
        <v>480000</v>
      </c>
      <c r="H102" s="13">
        <v>0.005</v>
      </c>
      <c r="I102" s="14">
        <v>280000</v>
      </c>
      <c r="J102" s="15"/>
      <c r="K102" s="14">
        <v>216000</v>
      </c>
      <c r="L102" s="15"/>
      <c r="M102" s="16">
        <f t="shared" si="3"/>
        <v>1240</v>
      </c>
      <c r="N102" s="15"/>
    </row>
    <row r="103" ht="14" customHeight="1" spans="1:14">
      <c r="A103" s="6"/>
      <c r="B103" s="6"/>
      <c r="C103" s="6"/>
      <c r="D103" s="6"/>
      <c r="E103" s="17"/>
      <c r="F103" s="12" t="s">
        <v>187</v>
      </c>
      <c r="G103" s="12">
        <v>600000</v>
      </c>
      <c r="H103" s="13">
        <v>0.005</v>
      </c>
      <c r="I103" s="14">
        <v>350000</v>
      </c>
      <c r="J103" s="15"/>
      <c r="K103" s="14">
        <v>270000</v>
      </c>
      <c r="L103" s="15"/>
      <c r="M103" s="16">
        <f t="shared" si="3"/>
        <v>1550</v>
      </c>
      <c r="N103" s="15"/>
    </row>
    <row r="104" ht="14" customHeight="1" spans="1:14">
      <c r="A104" s="6"/>
      <c r="B104" s="6"/>
      <c r="C104" s="6"/>
      <c r="D104" s="6"/>
      <c r="E104" s="17"/>
      <c r="F104" s="12" t="s">
        <v>188</v>
      </c>
      <c r="G104" s="12">
        <v>720000</v>
      </c>
      <c r="H104" s="13">
        <v>0.005</v>
      </c>
      <c r="I104" s="14">
        <v>400000</v>
      </c>
      <c r="J104" s="15"/>
      <c r="K104" s="14">
        <v>322000</v>
      </c>
      <c r="L104" s="15"/>
      <c r="M104" s="16">
        <f t="shared" si="3"/>
        <v>1805</v>
      </c>
      <c r="N104" s="15"/>
    </row>
    <row r="105" ht="14" customHeight="1" spans="1:14">
      <c r="A105" s="6"/>
      <c r="B105" s="6"/>
      <c r="C105" s="6"/>
      <c r="D105" s="6"/>
      <c r="E105" s="17"/>
      <c r="F105" s="12" t="s">
        <v>189</v>
      </c>
      <c r="G105" s="12">
        <v>800000</v>
      </c>
      <c r="H105" s="13">
        <v>0.005</v>
      </c>
      <c r="I105" s="14">
        <v>440000</v>
      </c>
      <c r="J105" s="15"/>
      <c r="K105" s="14">
        <v>356000</v>
      </c>
      <c r="L105" s="15"/>
      <c r="M105" s="16">
        <f t="shared" si="3"/>
        <v>1990</v>
      </c>
      <c r="N105" s="15"/>
    </row>
    <row r="106" ht="14" customHeight="1" spans="1:14">
      <c r="A106" s="6"/>
      <c r="B106" s="6"/>
      <c r="C106" s="6"/>
      <c r="D106" s="6"/>
      <c r="E106" s="17"/>
      <c r="F106" s="12" t="s">
        <v>190</v>
      </c>
      <c r="G106" s="12">
        <v>960000</v>
      </c>
      <c r="H106" s="13">
        <v>0.005</v>
      </c>
      <c r="I106" s="14">
        <v>500000</v>
      </c>
      <c r="J106" s="15"/>
      <c r="K106" s="14">
        <v>426000</v>
      </c>
      <c r="L106" s="15"/>
      <c r="M106" s="16">
        <f t="shared" si="3"/>
        <v>2315</v>
      </c>
      <c r="N106" s="15"/>
    </row>
    <row r="107" ht="14" customHeight="1" spans="1:14">
      <c r="A107" s="6"/>
      <c r="B107" s="6"/>
      <c r="C107" s="6"/>
      <c r="D107" s="6"/>
      <c r="E107" s="17"/>
      <c r="F107" s="12" t="s">
        <v>191</v>
      </c>
      <c r="G107" s="12">
        <v>1200000</v>
      </c>
      <c r="H107" s="13">
        <v>0.005</v>
      </c>
      <c r="I107" s="14">
        <v>620000</v>
      </c>
      <c r="J107" s="15"/>
      <c r="K107" s="14">
        <v>528000</v>
      </c>
      <c r="L107" s="15"/>
      <c r="M107" s="16">
        <f t="shared" si="3"/>
        <v>2870</v>
      </c>
      <c r="N107" s="15"/>
    </row>
    <row r="108" ht="14" customHeight="1" spans="1:14">
      <c r="A108" s="6"/>
      <c r="B108" s="6"/>
      <c r="C108" s="6"/>
      <c r="D108" s="6"/>
      <c r="E108" s="17"/>
      <c r="F108" s="12" t="s">
        <v>192</v>
      </c>
      <c r="G108" s="12">
        <v>1600000</v>
      </c>
      <c r="H108" s="13">
        <v>0.005</v>
      </c>
      <c r="I108" s="14">
        <v>820000</v>
      </c>
      <c r="J108" s="15"/>
      <c r="K108" s="14">
        <v>697000</v>
      </c>
      <c r="L108" s="15"/>
      <c r="M108" s="16">
        <f t="shared" si="3"/>
        <v>3792.5</v>
      </c>
      <c r="N108" s="15"/>
    </row>
    <row r="109" ht="14" customHeight="1" spans="1:14">
      <c r="A109" s="6"/>
      <c r="B109" s="6"/>
      <c r="C109" s="6"/>
      <c r="D109" s="6"/>
      <c r="E109" s="17"/>
      <c r="F109" s="12" t="s">
        <v>44</v>
      </c>
      <c r="G109" s="12">
        <v>7000</v>
      </c>
      <c r="H109" s="13">
        <v>0.005</v>
      </c>
      <c r="I109" s="14">
        <v>960</v>
      </c>
      <c r="J109" s="15"/>
      <c r="K109" s="14">
        <v>680</v>
      </c>
      <c r="L109" s="15"/>
      <c r="M109" s="16">
        <f t="shared" si="3"/>
        <v>4.1</v>
      </c>
      <c r="N109" s="15"/>
    </row>
    <row r="110" ht="14" customHeight="1" spans="1:14">
      <c r="A110" s="6"/>
      <c r="B110" s="6"/>
      <c r="C110" s="6"/>
      <c r="D110" s="6"/>
      <c r="E110" s="18"/>
      <c r="F110" s="12" t="s">
        <v>46</v>
      </c>
      <c r="G110" s="12">
        <v>14000</v>
      </c>
      <c r="H110" s="13">
        <v>0.005</v>
      </c>
      <c r="I110" s="14">
        <v>1600</v>
      </c>
      <c r="J110" s="15"/>
      <c r="K110" s="14">
        <v>1200</v>
      </c>
      <c r="L110" s="15"/>
      <c r="M110" s="16">
        <f t="shared" si="3"/>
        <v>7</v>
      </c>
      <c r="N110" s="15"/>
    </row>
    <row r="111" ht="14" customHeight="1" spans="1:14">
      <c r="A111" s="6"/>
      <c r="B111" s="6"/>
      <c r="C111" s="6"/>
      <c r="D111" s="6"/>
      <c r="E111" s="17" t="s">
        <v>193</v>
      </c>
      <c r="F111" s="12" t="s">
        <v>194</v>
      </c>
      <c r="G111" s="12">
        <v>60000</v>
      </c>
      <c r="H111" s="13">
        <v>0.005</v>
      </c>
      <c r="I111" s="14">
        <v>19800</v>
      </c>
      <c r="J111" s="15"/>
      <c r="K111" s="14">
        <v>15000</v>
      </c>
      <c r="L111" s="15"/>
      <c r="M111" s="16">
        <f t="shared" si="3"/>
        <v>87</v>
      </c>
      <c r="N111" s="15"/>
    </row>
    <row r="112" ht="14" customHeight="1" spans="1:14">
      <c r="A112" s="6"/>
      <c r="B112" s="6"/>
      <c r="C112" s="6"/>
      <c r="D112" s="6"/>
      <c r="E112" s="17"/>
      <c r="F112" s="12" t="s">
        <v>195</v>
      </c>
      <c r="G112" s="12">
        <v>80000</v>
      </c>
      <c r="H112" s="13">
        <v>0.005</v>
      </c>
      <c r="I112" s="14">
        <v>26200</v>
      </c>
      <c r="J112" s="15"/>
      <c r="K112" s="14">
        <v>19400</v>
      </c>
      <c r="L112" s="15"/>
      <c r="M112" s="16">
        <f t="shared" si="3"/>
        <v>114</v>
      </c>
      <c r="N112" s="15"/>
    </row>
    <row r="113" ht="14" customHeight="1" spans="1:14">
      <c r="A113" s="6"/>
      <c r="B113" s="6"/>
      <c r="C113" s="6"/>
      <c r="D113" s="6"/>
      <c r="E113" s="17"/>
      <c r="F113" s="12" t="s">
        <v>196</v>
      </c>
      <c r="G113" s="12">
        <v>120000</v>
      </c>
      <c r="H113" s="13">
        <v>0.005</v>
      </c>
      <c r="I113" s="14">
        <v>37500</v>
      </c>
      <c r="J113" s="15"/>
      <c r="K113" s="14">
        <v>285000</v>
      </c>
      <c r="L113" s="15"/>
      <c r="M113" s="16">
        <f t="shared" si="3"/>
        <v>806.25</v>
      </c>
      <c r="N113" s="15"/>
    </row>
    <row r="114" ht="14" customHeight="1" spans="1:14">
      <c r="A114" s="6"/>
      <c r="B114" s="6"/>
      <c r="C114" s="6"/>
      <c r="D114" s="6"/>
      <c r="E114" s="17"/>
      <c r="F114" s="12" t="s">
        <v>197</v>
      </c>
      <c r="G114" s="12">
        <v>160000</v>
      </c>
      <c r="H114" s="13">
        <v>0.005</v>
      </c>
      <c r="I114" s="14">
        <v>38700</v>
      </c>
      <c r="J114" s="15"/>
      <c r="K114" s="14">
        <v>26000</v>
      </c>
      <c r="L114" s="15"/>
      <c r="M114" s="16">
        <f t="shared" si="3"/>
        <v>161.75</v>
      </c>
      <c r="N114" s="15"/>
    </row>
    <row r="115" ht="14" customHeight="1" spans="1:14">
      <c r="A115" s="6"/>
      <c r="B115" s="6"/>
      <c r="C115" s="6"/>
      <c r="D115" s="6"/>
      <c r="E115" s="17"/>
      <c r="F115" s="12" t="s">
        <v>198</v>
      </c>
      <c r="G115" s="12">
        <v>240000</v>
      </c>
      <c r="H115" s="13">
        <v>0.005</v>
      </c>
      <c r="I115" s="14">
        <v>47000</v>
      </c>
      <c r="J115" s="15"/>
      <c r="K115" s="14">
        <v>31000</v>
      </c>
      <c r="L115" s="15"/>
      <c r="M115" s="16">
        <f t="shared" si="3"/>
        <v>195</v>
      </c>
      <c r="N115" s="15"/>
    </row>
    <row r="116" ht="14" customHeight="1" spans="1:14">
      <c r="A116" s="6"/>
      <c r="B116" s="6"/>
      <c r="C116" s="6"/>
      <c r="D116" s="6"/>
      <c r="E116" s="17"/>
      <c r="F116" s="12" t="s">
        <v>199</v>
      </c>
      <c r="G116" s="12">
        <v>40000</v>
      </c>
      <c r="H116" s="13">
        <v>0.005</v>
      </c>
      <c r="I116" s="14">
        <v>25000</v>
      </c>
      <c r="J116" s="15"/>
      <c r="K116" s="14">
        <v>23500</v>
      </c>
      <c r="L116" s="15"/>
      <c r="M116" s="16">
        <f t="shared" si="3"/>
        <v>121.25</v>
      </c>
      <c r="N116" s="15"/>
    </row>
    <row r="117" ht="14" customHeight="1" spans="1:14">
      <c r="A117" s="6"/>
      <c r="B117" s="6"/>
      <c r="C117" s="6"/>
      <c r="D117" s="6"/>
      <c r="E117" s="17"/>
      <c r="F117" s="12" t="s">
        <v>200</v>
      </c>
      <c r="G117" s="12">
        <v>60000</v>
      </c>
      <c r="H117" s="13">
        <v>0.005</v>
      </c>
      <c r="I117" s="14">
        <v>45900</v>
      </c>
      <c r="J117" s="15"/>
      <c r="K117" s="14">
        <v>33500</v>
      </c>
      <c r="L117" s="15"/>
      <c r="M117" s="16">
        <f t="shared" si="3"/>
        <v>198.5</v>
      </c>
      <c r="N117" s="15"/>
    </row>
    <row r="118" ht="14" customHeight="1" spans="1:14">
      <c r="A118" s="6"/>
      <c r="B118" s="6"/>
      <c r="C118" s="6"/>
      <c r="D118" s="6"/>
      <c r="E118" s="17"/>
      <c r="F118" s="12" t="s">
        <v>201</v>
      </c>
      <c r="G118" s="12">
        <v>80000</v>
      </c>
      <c r="H118" s="13">
        <v>0.005</v>
      </c>
      <c r="I118" s="14">
        <v>48900</v>
      </c>
      <c r="J118" s="15"/>
      <c r="K118" s="14">
        <v>37500</v>
      </c>
      <c r="L118" s="15"/>
      <c r="M118" s="16">
        <f t="shared" si="3"/>
        <v>216</v>
      </c>
      <c r="N118" s="15"/>
    </row>
    <row r="119" ht="14" customHeight="1" spans="1:14">
      <c r="A119" s="6"/>
      <c r="B119" s="6"/>
      <c r="C119" s="6"/>
      <c r="D119" s="6"/>
      <c r="E119" s="17"/>
      <c r="F119" s="12" t="s">
        <v>202</v>
      </c>
      <c r="G119" s="12">
        <v>120000</v>
      </c>
      <c r="H119" s="13">
        <v>0.005</v>
      </c>
      <c r="I119" s="14">
        <v>64600</v>
      </c>
      <c r="J119" s="15"/>
      <c r="K119" s="14">
        <v>50000</v>
      </c>
      <c r="L119" s="15"/>
      <c r="M119" s="16">
        <f t="shared" si="3"/>
        <v>286.5</v>
      </c>
      <c r="N119" s="15"/>
    </row>
    <row r="120" ht="14" customHeight="1" spans="1:14">
      <c r="A120" s="6"/>
      <c r="B120" s="6"/>
      <c r="C120" s="6"/>
      <c r="D120" s="6"/>
      <c r="E120" s="17"/>
      <c r="F120" s="12" t="s">
        <v>203</v>
      </c>
      <c r="G120" s="12">
        <v>160000</v>
      </c>
      <c r="H120" s="13">
        <v>0.005</v>
      </c>
      <c r="I120" s="14">
        <v>69700</v>
      </c>
      <c r="J120" s="15"/>
      <c r="K120" s="14">
        <v>57000</v>
      </c>
      <c r="L120" s="15"/>
      <c r="M120" s="16">
        <f t="shared" si="3"/>
        <v>316.75</v>
      </c>
      <c r="N120" s="15"/>
    </row>
    <row r="121" ht="14" customHeight="1" spans="1:14">
      <c r="A121" s="6"/>
      <c r="B121" s="6"/>
      <c r="C121" s="6"/>
      <c r="D121" s="6"/>
      <c r="E121" s="17"/>
      <c r="F121" s="12" t="s">
        <v>204</v>
      </c>
      <c r="G121" s="12">
        <v>240000</v>
      </c>
      <c r="H121" s="13">
        <v>0.005</v>
      </c>
      <c r="I121" s="14">
        <v>96500</v>
      </c>
      <c r="J121" s="15"/>
      <c r="K121" s="14">
        <v>77000</v>
      </c>
      <c r="L121" s="15"/>
      <c r="M121" s="16">
        <f t="shared" si="3"/>
        <v>433.75</v>
      </c>
      <c r="N121" s="15"/>
    </row>
    <row r="122" ht="14" customHeight="1" spans="1:14">
      <c r="A122" s="6"/>
      <c r="B122" s="6"/>
      <c r="C122" s="6"/>
      <c r="D122" s="6"/>
      <c r="E122" s="17"/>
      <c r="F122" s="12" t="s">
        <v>205</v>
      </c>
      <c r="G122" s="12">
        <v>360000</v>
      </c>
      <c r="H122" s="13">
        <v>0.005</v>
      </c>
      <c r="I122" s="14">
        <v>100000</v>
      </c>
      <c r="J122" s="15"/>
      <c r="K122" s="14">
        <v>96000</v>
      </c>
      <c r="L122" s="15"/>
      <c r="M122" s="16">
        <f t="shared" si="3"/>
        <v>490</v>
      </c>
      <c r="N122" s="15"/>
    </row>
    <row r="123" ht="14" customHeight="1" spans="1:14">
      <c r="A123" s="6"/>
      <c r="B123" s="6"/>
      <c r="C123" s="6"/>
      <c r="D123" s="6"/>
      <c r="E123" s="17"/>
      <c r="F123" s="12" t="s">
        <v>206</v>
      </c>
      <c r="G123" s="12">
        <v>400000</v>
      </c>
      <c r="H123" s="13">
        <v>0.005</v>
      </c>
      <c r="I123" s="14">
        <v>110000</v>
      </c>
      <c r="J123" s="15"/>
      <c r="K123" s="14">
        <v>87000</v>
      </c>
      <c r="L123" s="15"/>
      <c r="M123" s="16">
        <f t="shared" si="3"/>
        <v>492.5</v>
      </c>
      <c r="N123" s="15"/>
    </row>
    <row r="124" ht="14" customHeight="1" spans="1:14">
      <c r="A124" s="6"/>
      <c r="B124" s="6"/>
      <c r="C124" s="6"/>
      <c r="D124" s="6"/>
      <c r="E124" s="17"/>
      <c r="F124" s="12" t="s">
        <v>207</v>
      </c>
      <c r="G124" s="12">
        <v>480000</v>
      </c>
      <c r="H124" s="13">
        <v>0.005</v>
      </c>
      <c r="I124" s="14">
        <v>122000</v>
      </c>
      <c r="J124" s="15"/>
      <c r="K124" s="14">
        <v>103000</v>
      </c>
      <c r="L124" s="15"/>
      <c r="M124" s="16">
        <f t="shared" si="3"/>
        <v>562.5</v>
      </c>
      <c r="N124" s="15"/>
    </row>
    <row r="125" ht="14" customHeight="1" spans="1:14">
      <c r="A125" s="6"/>
      <c r="B125" s="6"/>
      <c r="C125" s="6"/>
      <c r="D125" s="6"/>
      <c r="E125" s="17"/>
      <c r="F125" s="12" t="s">
        <v>208</v>
      </c>
      <c r="G125" s="12">
        <v>600000</v>
      </c>
      <c r="H125" s="13">
        <v>0.005</v>
      </c>
      <c r="I125" s="14">
        <v>150000</v>
      </c>
      <c r="J125" s="15"/>
      <c r="K125" s="14">
        <v>127000</v>
      </c>
      <c r="L125" s="15"/>
      <c r="M125" s="16">
        <f t="shared" si="3"/>
        <v>692.5</v>
      </c>
      <c r="N125" s="15"/>
    </row>
    <row r="126" ht="14" customHeight="1" spans="1:14">
      <c r="A126" s="6"/>
      <c r="B126" s="6"/>
      <c r="C126" s="6"/>
      <c r="D126" s="6"/>
      <c r="E126" s="17"/>
      <c r="F126" s="12" t="s">
        <v>209</v>
      </c>
      <c r="G126" s="12">
        <v>360000</v>
      </c>
      <c r="H126" s="13">
        <v>0.004</v>
      </c>
      <c r="I126" s="14">
        <v>85000</v>
      </c>
      <c r="J126" s="15"/>
      <c r="K126" s="14">
        <v>76000</v>
      </c>
      <c r="L126" s="15"/>
      <c r="M126" s="16">
        <f t="shared" si="3"/>
        <v>322</v>
      </c>
      <c r="N126" s="15"/>
    </row>
    <row r="127" ht="14" customHeight="1" spans="1:14">
      <c r="A127" s="6"/>
      <c r="B127" s="6"/>
      <c r="C127" s="6"/>
      <c r="D127" s="6"/>
      <c r="E127" s="17"/>
      <c r="F127" s="12" t="s">
        <v>210</v>
      </c>
      <c r="G127" s="12">
        <v>480000</v>
      </c>
      <c r="H127" s="13">
        <v>0.004</v>
      </c>
      <c r="I127" s="14">
        <v>112000</v>
      </c>
      <c r="J127" s="15"/>
      <c r="K127" s="14">
        <v>96000</v>
      </c>
      <c r="L127" s="15"/>
      <c r="M127" s="16">
        <f t="shared" si="3"/>
        <v>416</v>
      </c>
      <c r="N127" s="15"/>
    </row>
    <row r="128" ht="14" customHeight="1" spans="1:14">
      <c r="A128" s="6"/>
      <c r="B128" s="6"/>
      <c r="C128" s="6"/>
      <c r="D128" s="6"/>
      <c r="E128" s="17"/>
      <c r="F128" s="12" t="s">
        <v>211</v>
      </c>
      <c r="G128" s="12">
        <v>600000</v>
      </c>
      <c r="H128" s="13">
        <v>0.005</v>
      </c>
      <c r="I128" s="14">
        <v>140000</v>
      </c>
      <c r="J128" s="15"/>
      <c r="K128" s="14">
        <v>120000</v>
      </c>
      <c r="L128" s="15"/>
      <c r="M128" s="16">
        <f t="shared" si="3"/>
        <v>650</v>
      </c>
      <c r="N128" s="15"/>
    </row>
    <row r="129" ht="14" customHeight="1" spans="1:14">
      <c r="A129" s="6"/>
      <c r="B129" s="6"/>
      <c r="C129" s="6"/>
      <c r="D129" s="6"/>
      <c r="E129" s="17"/>
      <c r="F129" s="12" t="s">
        <v>212</v>
      </c>
      <c r="G129" s="12">
        <v>640000</v>
      </c>
      <c r="H129" s="13">
        <v>0.004</v>
      </c>
      <c r="I129" s="14">
        <v>148000</v>
      </c>
      <c r="J129" s="15"/>
      <c r="K129" s="14">
        <v>128000</v>
      </c>
      <c r="L129" s="15"/>
      <c r="M129" s="16">
        <f t="shared" si="3"/>
        <v>552</v>
      </c>
      <c r="N129" s="15"/>
    </row>
    <row r="130" ht="14" customHeight="1" spans="1:14">
      <c r="A130" s="6"/>
      <c r="B130" s="6"/>
      <c r="C130" s="6"/>
      <c r="D130" s="6"/>
      <c r="E130" s="17"/>
      <c r="F130" s="12" t="s">
        <v>213</v>
      </c>
      <c r="G130" s="12">
        <v>720000</v>
      </c>
      <c r="H130" s="13">
        <v>0.004</v>
      </c>
      <c r="I130" s="14">
        <v>165000</v>
      </c>
      <c r="J130" s="15"/>
      <c r="K130" s="14">
        <v>138000</v>
      </c>
      <c r="L130" s="15"/>
      <c r="M130" s="16">
        <f t="shared" si="3"/>
        <v>606</v>
      </c>
      <c r="N130" s="15"/>
    </row>
    <row r="131" ht="14" customHeight="1" spans="1:14">
      <c r="A131" s="6"/>
      <c r="B131" s="6"/>
      <c r="C131" s="6"/>
      <c r="D131" s="6"/>
      <c r="E131" s="17"/>
      <c r="F131" s="12" t="s">
        <v>214</v>
      </c>
      <c r="G131" s="12">
        <v>800000</v>
      </c>
      <c r="H131" s="13">
        <v>0.004</v>
      </c>
      <c r="I131" s="14">
        <v>175000</v>
      </c>
      <c r="J131" s="15"/>
      <c r="K131" s="14">
        <v>152000</v>
      </c>
      <c r="L131" s="15"/>
      <c r="M131" s="16">
        <f t="shared" si="3"/>
        <v>654</v>
      </c>
      <c r="N131" s="15"/>
    </row>
    <row r="132" ht="14" customHeight="1" spans="1:14">
      <c r="A132" s="6"/>
      <c r="B132" s="6"/>
      <c r="C132" s="6"/>
      <c r="D132" s="6"/>
      <c r="E132" s="17"/>
      <c r="F132" s="12" t="s">
        <v>215</v>
      </c>
      <c r="G132" s="12">
        <v>960000</v>
      </c>
      <c r="H132" s="13">
        <v>0.004</v>
      </c>
      <c r="I132" s="14">
        <v>195000</v>
      </c>
      <c r="J132" s="15"/>
      <c r="K132" s="14">
        <v>180000</v>
      </c>
      <c r="L132" s="15"/>
      <c r="M132" s="16">
        <f t="shared" ref="M132:M163" si="4">(K132+I132)/2*H132</f>
        <v>750</v>
      </c>
      <c r="N132" s="15"/>
    </row>
    <row r="133" ht="14" customHeight="1" spans="1:14">
      <c r="A133" s="6"/>
      <c r="B133" s="6"/>
      <c r="C133" s="6"/>
      <c r="D133" s="6"/>
      <c r="E133" s="17"/>
      <c r="F133" s="12" t="s">
        <v>216</v>
      </c>
      <c r="G133" s="12">
        <v>1200000</v>
      </c>
      <c r="H133" s="13">
        <v>0.004</v>
      </c>
      <c r="I133" s="14">
        <v>240000</v>
      </c>
      <c r="J133" s="15"/>
      <c r="K133" s="14">
        <v>220000</v>
      </c>
      <c r="L133" s="15"/>
      <c r="M133" s="16">
        <f t="shared" si="4"/>
        <v>920</v>
      </c>
      <c r="N133" s="15"/>
    </row>
    <row r="134" ht="14" customHeight="1" spans="1:14">
      <c r="A134" s="6"/>
      <c r="B134" s="6"/>
      <c r="C134" s="6"/>
      <c r="D134" s="6"/>
      <c r="E134" s="17"/>
      <c r="F134" s="12" t="s">
        <v>217</v>
      </c>
      <c r="G134" s="12">
        <v>1600000</v>
      </c>
      <c r="H134" s="13">
        <v>0.004</v>
      </c>
      <c r="I134" s="14">
        <v>320000</v>
      </c>
      <c r="J134" s="15"/>
      <c r="K134" s="14">
        <v>288000</v>
      </c>
      <c r="L134" s="15"/>
      <c r="M134" s="16">
        <f t="shared" si="4"/>
        <v>1216</v>
      </c>
      <c r="N134" s="15"/>
    </row>
    <row r="135" ht="14" customHeight="1" spans="1:14">
      <c r="A135" s="6"/>
      <c r="B135" s="6"/>
      <c r="C135" s="6"/>
      <c r="D135" s="6"/>
      <c r="E135" s="17"/>
      <c r="F135" s="12" t="s">
        <v>218</v>
      </c>
      <c r="G135" s="12">
        <v>480000</v>
      </c>
      <c r="H135" s="13">
        <v>0.001</v>
      </c>
      <c r="I135" s="14">
        <v>244800</v>
      </c>
      <c r="J135" s="15"/>
      <c r="K135" s="14">
        <v>200000</v>
      </c>
      <c r="L135" s="15"/>
      <c r="M135" s="16">
        <f t="shared" si="4"/>
        <v>222.4</v>
      </c>
      <c r="N135" s="14"/>
    </row>
    <row r="136" ht="14" customHeight="1" spans="1:14">
      <c r="A136" s="6"/>
      <c r="B136" s="6"/>
      <c r="C136" s="6"/>
      <c r="D136" s="6"/>
      <c r="E136" s="17"/>
      <c r="F136" s="12" t="s">
        <v>219</v>
      </c>
      <c r="G136" s="12">
        <v>600000</v>
      </c>
      <c r="H136" s="13">
        <v>0.001</v>
      </c>
      <c r="I136" s="14">
        <v>280000</v>
      </c>
      <c r="J136" s="15"/>
      <c r="K136" s="14">
        <v>243200</v>
      </c>
      <c r="L136" s="15"/>
      <c r="M136" s="16">
        <f t="shared" si="4"/>
        <v>261.6</v>
      </c>
      <c r="N136" s="14"/>
    </row>
    <row r="137" ht="14" customHeight="1" spans="1:14">
      <c r="A137" s="6"/>
      <c r="B137" s="6"/>
      <c r="C137" s="6"/>
      <c r="D137" s="6"/>
      <c r="E137" s="17"/>
      <c r="F137" s="12" t="s">
        <v>220</v>
      </c>
      <c r="G137" s="12">
        <v>640000</v>
      </c>
      <c r="H137" s="13">
        <v>0.001</v>
      </c>
      <c r="I137" s="14">
        <v>285600</v>
      </c>
      <c r="J137" s="15"/>
      <c r="K137" s="14">
        <v>259200</v>
      </c>
      <c r="L137" s="15"/>
      <c r="M137" s="16">
        <f t="shared" si="4"/>
        <v>272.4</v>
      </c>
      <c r="N137" s="14"/>
    </row>
    <row r="138" ht="14" customHeight="1" spans="1:14">
      <c r="A138" s="6"/>
      <c r="B138" s="6"/>
      <c r="C138" s="6"/>
      <c r="D138" s="6"/>
      <c r="E138" s="17"/>
      <c r="F138" s="12" t="s">
        <v>221</v>
      </c>
      <c r="G138" s="12">
        <v>720000</v>
      </c>
      <c r="H138" s="13">
        <v>0.001</v>
      </c>
      <c r="I138" s="14">
        <v>321600</v>
      </c>
      <c r="J138" s="15"/>
      <c r="K138" s="14">
        <v>291200</v>
      </c>
      <c r="L138" s="15"/>
      <c r="M138" s="16">
        <f t="shared" si="4"/>
        <v>306.4</v>
      </c>
      <c r="N138" s="14"/>
    </row>
    <row r="139" ht="14" customHeight="1" spans="1:14">
      <c r="A139" s="6"/>
      <c r="B139" s="6"/>
      <c r="C139" s="6"/>
      <c r="D139" s="6"/>
      <c r="E139" s="17"/>
      <c r="F139" s="12" t="s">
        <v>222</v>
      </c>
      <c r="G139" s="12">
        <v>800000</v>
      </c>
      <c r="H139" s="13">
        <v>0.001</v>
      </c>
      <c r="I139" s="14">
        <v>344000</v>
      </c>
      <c r="J139" s="15"/>
      <c r="K139" s="14">
        <v>320000</v>
      </c>
      <c r="L139" s="15"/>
      <c r="M139" s="16">
        <f t="shared" si="4"/>
        <v>332</v>
      </c>
      <c r="N139" s="14"/>
    </row>
    <row r="140" ht="14" customHeight="1" spans="1:14">
      <c r="A140" s="6"/>
      <c r="B140" s="6"/>
      <c r="C140" s="6"/>
      <c r="D140" s="6"/>
      <c r="E140" s="17"/>
      <c r="F140" s="12" t="s">
        <v>223</v>
      </c>
      <c r="G140" s="12">
        <v>960000</v>
      </c>
      <c r="H140" s="13">
        <v>0.001</v>
      </c>
      <c r="I140" s="14">
        <v>412800</v>
      </c>
      <c r="J140" s="15"/>
      <c r="K140" s="14">
        <v>384000</v>
      </c>
      <c r="L140" s="15"/>
      <c r="M140" s="16">
        <f t="shared" si="4"/>
        <v>398.4</v>
      </c>
      <c r="N140" s="14"/>
    </row>
    <row r="141" ht="14" customHeight="1" spans="1:14">
      <c r="A141" s="6"/>
      <c r="B141" s="6"/>
      <c r="C141" s="6"/>
      <c r="D141" s="6"/>
      <c r="E141" s="17"/>
      <c r="F141" s="12" t="s">
        <v>224</v>
      </c>
      <c r="G141" s="12">
        <v>1200000</v>
      </c>
      <c r="H141" s="13">
        <v>0.001</v>
      </c>
      <c r="I141" s="14">
        <v>512000</v>
      </c>
      <c r="J141" s="15"/>
      <c r="K141" s="14">
        <v>464000</v>
      </c>
      <c r="L141" s="15"/>
      <c r="M141" s="16">
        <f t="shared" si="4"/>
        <v>488</v>
      </c>
      <c r="N141" s="14"/>
    </row>
    <row r="142" ht="14" customHeight="1" spans="1:14">
      <c r="A142" s="6"/>
      <c r="B142" s="6"/>
      <c r="C142" s="6"/>
      <c r="D142" s="6"/>
      <c r="E142" s="17"/>
      <c r="F142" s="12" t="s">
        <v>225</v>
      </c>
      <c r="G142" s="12">
        <v>1600000</v>
      </c>
      <c r="H142" s="13">
        <v>0.001</v>
      </c>
      <c r="I142" s="14">
        <v>672000</v>
      </c>
      <c r="J142" s="15"/>
      <c r="K142" s="14">
        <v>608000</v>
      </c>
      <c r="L142" s="15"/>
      <c r="M142" s="16">
        <f t="shared" si="4"/>
        <v>640</v>
      </c>
      <c r="N142" s="14"/>
    </row>
    <row r="143" ht="14" customHeight="1" spans="1:14">
      <c r="A143" s="6"/>
      <c r="B143" s="6"/>
      <c r="C143" s="6"/>
      <c r="D143" s="6"/>
      <c r="E143" s="17"/>
      <c r="F143" s="12" t="s">
        <v>226</v>
      </c>
      <c r="G143" s="12">
        <v>250000</v>
      </c>
      <c r="H143" s="13">
        <v>0.003</v>
      </c>
      <c r="I143" s="14">
        <v>25000</v>
      </c>
      <c r="J143" s="15"/>
      <c r="K143" s="14">
        <v>16500</v>
      </c>
      <c r="L143" s="15"/>
      <c r="M143" s="16">
        <f t="shared" si="4"/>
        <v>62.25</v>
      </c>
      <c r="N143" s="15"/>
    </row>
    <row r="144" ht="14" customHeight="1" spans="1:14">
      <c r="A144" s="6"/>
      <c r="B144" s="6"/>
      <c r="C144" s="6"/>
      <c r="D144" s="6"/>
      <c r="E144" s="17"/>
      <c r="F144" s="12" t="s">
        <v>227</v>
      </c>
      <c r="G144" s="12">
        <v>500000</v>
      </c>
      <c r="H144" s="13">
        <v>0.003</v>
      </c>
      <c r="I144" s="14">
        <v>33000</v>
      </c>
      <c r="J144" s="15"/>
      <c r="K144" s="14">
        <v>23500</v>
      </c>
      <c r="L144" s="15"/>
      <c r="M144" s="16">
        <f t="shared" si="4"/>
        <v>84.75</v>
      </c>
      <c r="N144" s="15"/>
    </row>
    <row r="145" ht="14" customHeight="1" spans="1:14">
      <c r="A145" s="6"/>
      <c r="B145" s="6"/>
      <c r="C145" s="6"/>
      <c r="D145" s="6"/>
      <c r="E145" s="17"/>
      <c r="F145" s="12" t="s">
        <v>228</v>
      </c>
      <c r="G145" s="12">
        <v>500000</v>
      </c>
      <c r="H145" s="13">
        <v>0.001</v>
      </c>
      <c r="I145" s="14">
        <v>28000</v>
      </c>
      <c r="J145" s="15"/>
      <c r="K145" s="14">
        <v>19000</v>
      </c>
      <c r="L145" s="15"/>
      <c r="M145" s="16">
        <f t="shared" si="4"/>
        <v>23.5</v>
      </c>
      <c r="N145" s="15"/>
    </row>
    <row r="146" ht="14" customHeight="1" spans="1:14">
      <c r="A146" s="6"/>
      <c r="B146" s="6"/>
      <c r="C146" s="6"/>
      <c r="D146" s="6"/>
      <c r="E146" s="17"/>
      <c r="F146" s="12" t="s">
        <v>145</v>
      </c>
      <c r="G146" s="12">
        <v>600000</v>
      </c>
      <c r="H146" s="13">
        <v>0.001</v>
      </c>
      <c r="I146" s="14">
        <v>53000</v>
      </c>
      <c r="J146" s="15"/>
      <c r="K146" s="14">
        <v>45000</v>
      </c>
      <c r="L146" s="15"/>
      <c r="M146" s="16">
        <f t="shared" si="4"/>
        <v>49</v>
      </c>
      <c r="N146" s="15"/>
    </row>
    <row r="147" ht="14" customHeight="1" spans="1:14">
      <c r="A147" s="6"/>
      <c r="B147" s="6"/>
      <c r="C147" s="6"/>
      <c r="D147" s="6"/>
      <c r="E147" s="17"/>
      <c r="F147" s="12" t="s">
        <v>146</v>
      </c>
      <c r="G147" s="12">
        <v>1200000</v>
      </c>
      <c r="H147" s="13">
        <v>0.001</v>
      </c>
      <c r="I147" s="14">
        <v>63000</v>
      </c>
      <c r="J147" s="15"/>
      <c r="K147" s="14">
        <v>53000</v>
      </c>
      <c r="L147" s="15"/>
      <c r="M147" s="16">
        <f t="shared" si="4"/>
        <v>58</v>
      </c>
      <c r="N147" s="15"/>
    </row>
    <row r="148" ht="14" customHeight="1" spans="1:14">
      <c r="A148" s="6"/>
      <c r="B148" s="6"/>
      <c r="C148" s="6"/>
      <c r="D148" s="6"/>
      <c r="E148" s="17"/>
      <c r="F148" s="12" t="s">
        <v>229</v>
      </c>
      <c r="G148" s="12">
        <v>7000</v>
      </c>
      <c r="H148" s="13">
        <v>0.005</v>
      </c>
      <c r="I148" s="14">
        <v>2350</v>
      </c>
      <c r="J148" s="15"/>
      <c r="K148" s="14">
        <v>1750</v>
      </c>
      <c r="L148" s="15"/>
      <c r="M148" s="16">
        <f t="shared" si="4"/>
        <v>10.25</v>
      </c>
      <c r="N148" s="15"/>
    </row>
    <row r="149" ht="13" customHeight="1" spans="1:14">
      <c r="A149" s="6"/>
      <c r="B149" s="6"/>
      <c r="C149" s="6"/>
      <c r="D149" s="6"/>
      <c r="E149" s="11" t="s">
        <v>47</v>
      </c>
      <c r="F149" s="19" t="s">
        <v>48</v>
      </c>
      <c r="G149" s="12">
        <v>20000</v>
      </c>
      <c r="H149" s="13">
        <v>0.01</v>
      </c>
      <c r="I149" s="14">
        <v>1200</v>
      </c>
      <c r="J149" s="15"/>
      <c r="K149" s="14">
        <v>1200</v>
      </c>
      <c r="L149" s="15"/>
      <c r="M149" s="16">
        <f t="shared" si="4"/>
        <v>12</v>
      </c>
      <c r="N149" s="15"/>
    </row>
    <row r="150" ht="13" customHeight="1" spans="1:14">
      <c r="A150" s="6"/>
      <c r="B150" s="6"/>
      <c r="C150" s="6"/>
      <c r="D150" s="6"/>
      <c r="E150" s="17"/>
      <c r="F150" s="19" t="s">
        <v>50</v>
      </c>
      <c r="G150" s="12">
        <v>30000</v>
      </c>
      <c r="H150" s="13">
        <v>0.01</v>
      </c>
      <c r="I150" s="14">
        <v>1800</v>
      </c>
      <c r="J150" s="15"/>
      <c r="K150" s="14">
        <v>1800</v>
      </c>
      <c r="L150" s="15"/>
      <c r="M150" s="16">
        <f t="shared" si="4"/>
        <v>18</v>
      </c>
      <c r="N150" s="15"/>
    </row>
    <row r="151" ht="13" customHeight="1" spans="1:14">
      <c r="A151" s="6"/>
      <c r="B151" s="6"/>
      <c r="C151" s="6"/>
      <c r="D151" s="6"/>
      <c r="E151" s="17"/>
      <c r="F151" s="19" t="s">
        <v>51</v>
      </c>
      <c r="G151" s="12">
        <v>40000</v>
      </c>
      <c r="H151" s="13">
        <v>0.01</v>
      </c>
      <c r="I151" s="14">
        <v>2000</v>
      </c>
      <c r="J151" s="15"/>
      <c r="K151" s="14">
        <v>2000</v>
      </c>
      <c r="L151" s="15"/>
      <c r="M151" s="16">
        <f t="shared" si="4"/>
        <v>20</v>
      </c>
      <c r="N151" s="15"/>
    </row>
    <row r="152" ht="13" customHeight="1" spans="1:14">
      <c r="A152" s="6"/>
      <c r="B152" s="6"/>
      <c r="C152" s="6"/>
      <c r="D152" s="6"/>
      <c r="E152" s="17"/>
      <c r="F152" s="19" t="s">
        <v>230</v>
      </c>
      <c r="G152" s="12">
        <v>60000</v>
      </c>
      <c r="H152" s="13">
        <v>0.01</v>
      </c>
      <c r="I152" s="14">
        <v>2850</v>
      </c>
      <c r="J152" s="15"/>
      <c r="K152" s="14">
        <v>2850</v>
      </c>
      <c r="L152" s="15"/>
      <c r="M152" s="16">
        <f t="shared" si="4"/>
        <v>28.5</v>
      </c>
      <c r="N152" s="15"/>
    </row>
    <row r="153" ht="13" customHeight="1" spans="1:14">
      <c r="A153" s="6"/>
      <c r="B153" s="6"/>
      <c r="C153" s="6"/>
      <c r="D153" s="6"/>
      <c r="E153" s="17"/>
      <c r="F153" s="19" t="s">
        <v>231</v>
      </c>
      <c r="G153" s="12">
        <v>66000</v>
      </c>
      <c r="H153" s="13">
        <v>0.005</v>
      </c>
      <c r="I153" s="14">
        <v>3000</v>
      </c>
      <c r="J153" s="15"/>
      <c r="K153" s="14">
        <v>3000</v>
      </c>
      <c r="L153" s="15"/>
      <c r="M153" s="16">
        <f t="shared" si="4"/>
        <v>15</v>
      </c>
      <c r="N153" s="15"/>
    </row>
    <row r="154" ht="13" customHeight="1" spans="1:14">
      <c r="A154" s="6"/>
      <c r="B154" s="6"/>
      <c r="C154" s="6"/>
      <c r="D154" s="6"/>
      <c r="E154" s="17"/>
      <c r="F154" s="19" t="s">
        <v>232</v>
      </c>
      <c r="G154" s="12">
        <v>80000</v>
      </c>
      <c r="H154" s="13">
        <v>0.005</v>
      </c>
      <c r="I154" s="14">
        <v>3800</v>
      </c>
      <c r="J154" s="15"/>
      <c r="K154" s="14">
        <v>3800</v>
      </c>
      <c r="L154" s="15"/>
      <c r="M154" s="16">
        <f t="shared" si="4"/>
        <v>19</v>
      </c>
      <c r="N154" s="15"/>
    </row>
    <row r="155" ht="13" customHeight="1" spans="1:14">
      <c r="A155" s="6"/>
      <c r="B155" s="6"/>
      <c r="C155" s="6"/>
      <c r="D155" s="6"/>
      <c r="E155" s="17"/>
      <c r="F155" s="19" t="s">
        <v>52</v>
      </c>
      <c r="G155" s="12">
        <v>15000</v>
      </c>
      <c r="H155" s="13">
        <v>0.005</v>
      </c>
      <c r="I155" s="14">
        <v>5000</v>
      </c>
      <c r="J155" s="15"/>
      <c r="K155" s="14">
        <v>5000</v>
      </c>
      <c r="L155" s="15"/>
      <c r="M155" s="16">
        <f t="shared" si="4"/>
        <v>25</v>
      </c>
      <c r="N155" s="15"/>
    </row>
    <row r="156" ht="13" customHeight="1" spans="1:14">
      <c r="A156" s="6"/>
      <c r="B156" s="6"/>
      <c r="C156" s="6"/>
      <c r="D156" s="6"/>
      <c r="E156" s="17"/>
      <c r="F156" s="19" t="s">
        <v>53</v>
      </c>
      <c r="G156" s="12">
        <v>20000</v>
      </c>
      <c r="H156" s="13">
        <v>0.005</v>
      </c>
      <c r="I156" s="14">
        <v>6000</v>
      </c>
      <c r="J156" s="15"/>
      <c r="K156" s="14">
        <v>6000</v>
      </c>
      <c r="L156" s="15"/>
      <c r="M156" s="16">
        <f t="shared" si="4"/>
        <v>30</v>
      </c>
      <c r="N156" s="15"/>
    </row>
    <row r="157" ht="13" customHeight="1" spans="1:14">
      <c r="A157" s="6"/>
      <c r="B157" s="6"/>
      <c r="C157" s="6"/>
      <c r="D157" s="6"/>
      <c r="E157" s="17"/>
      <c r="F157" s="19" t="s">
        <v>233</v>
      </c>
      <c r="G157" s="12">
        <v>30000</v>
      </c>
      <c r="H157" s="13">
        <v>0.005</v>
      </c>
      <c r="I157" s="14">
        <v>9000</v>
      </c>
      <c r="J157" s="15"/>
      <c r="K157" s="14">
        <v>9000</v>
      </c>
      <c r="L157" s="15"/>
      <c r="M157" s="16">
        <f t="shared" si="4"/>
        <v>45</v>
      </c>
      <c r="N157" s="15"/>
    </row>
    <row r="158" ht="13" customHeight="1" spans="1:14">
      <c r="A158" s="6"/>
      <c r="B158" s="6"/>
      <c r="C158" s="6"/>
      <c r="D158" s="6"/>
      <c r="E158" s="17"/>
      <c r="F158" s="19" t="s">
        <v>54</v>
      </c>
      <c r="G158" s="12">
        <v>30000</v>
      </c>
      <c r="H158" s="13">
        <v>0.005</v>
      </c>
      <c r="I158" s="14">
        <v>5400</v>
      </c>
      <c r="J158" s="15"/>
      <c r="K158" s="14">
        <v>5400</v>
      </c>
      <c r="L158" s="15"/>
      <c r="M158" s="16">
        <f t="shared" si="4"/>
        <v>27</v>
      </c>
      <c r="N158" s="15"/>
    </row>
    <row r="159" ht="13" customHeight="1" spans="1:14">
      <c r="A159" s="6"/>
      <c r="B159" s="6"/>
      <c r="C159" s="6"/>
      <c r="D159" s="6"/>
      <c r="E159" s="17"/>
      <c r="F159" s="19" t="s">
        <v>55</v>
      </c>
      <c r="G159" s="12">
        <v>40000</v>
      </c>
      <c r="H159" s="13">
        <v>0.005</v>
      </c>
      <c r="I159" s="14">
        <v>7400</v>
      </c>
      <c r="J159" s="15"/>
      <c r="K159" s="14">
        <v>7400</v>
      </c>
      <c r="L159" s="15"/>
      <c r="M159" s="16">
        <f t="shared" si="4"/>
        <v>37</v>
      </c>
      <c r="N159" s="15"/>
    </row>
    <row r="160" customHeight="1" spans="1:14">
      <c r="A160" s="6"/>
      <c r="B160" s="6"/>
      <c r="C160" s="6"/>
      <c r="D160" s="6"/>
      <c r="E160" s="18"/>
      <c r="F160" s="19" t="s">
        <v>234</v>
      </c>
      <c r="G160" s="12">
        <v>35000</v>
      </c>
      <c r="H160" s="13">
        <v>0.005</v>
      </c>
      <c r="I160" s="14">
        <v>25000</v>
      </c>
      <c r="J160" s="15"/>
      <c r="K160" s="14">
        <v>25000</v>
      </c>
      <c r="L160" s="15"/>
      <c r="M160" s="16">
        <f t="shared" si="4"/>
        <v>125</v>
      </c>
      <c r="N160" s="15"/>
    </row>
    <row r="161" customHeight="1" spans="1:14">
      <c r="A161" s="6"/>
      <c r="B161" s="6"/>
      <c r="C161" s="6"/>
      <c r="D161" s="6"/>
      <c r="E161" s="20" t="s">
        <v>56</v>
      </c>
      <c r="F161" s="12" t="s">
        <v>235</v>
      </c>
      <c r="G161" s="12" t="s">
        <v>236</v>
      </c>
      <c r="H161" s="13">
        <v>0.002</v>
      </c>
      <c r="I161" s="14">
        <v>840</v>
      </c>
      <c r="J161" s="15"/>
      <c r="K161" s="14">
        <v>840</v>
      </c>
      <c r="L161" s="15"/>
      <c r="M161" s="16">
        <f t="shared" si="4"/>
        <v>1.68</v>
      </c>
      <c r="N161" s="15"/>
    </row>
    <row r="162" customHeight="1" spans="1:14">
      <c r="A162" s="6"/>
      <c r="B162" s="6"/>
      <c r="C162" s="6"/>
      <c r="D162" s="6"/>
      <c r="E162" s="20"/>
      <c r="F162" s="12" t="s">
        <v>59</v>
      </c>
      <c r="G162" s="12" t="s">
        <v>236</v>
      </c>
      <c r="H162" s="13">
        <v>0.002</v>
      </c>
      <c r="I162" s="14">
        <v>840</v>
      </c>
      <c r="J162" s="15"/>
      <c r="K162" s="14">
        <v>840</v>
      </c>
      <c r="L162" s="15"/>
      <c r="M162" s="16">
        <f t="shared" si="4"/>
        <v>1.68</v>
      </c>
      <c r="N162" s="15"/>
    </row>
    <row r="163" customHeight="1" spans="1:14">
      <c r="A163" s="6"/>
      <c r="B163" s="6"/>
      <c r="C163" s="6"/>
      <c r="D163" s="6"/>
      <c r="E163" s="20"/>
      <c r="F163" s="12" t="s">
        <v>60</v>
      </c>
      <c r="G163" s="12" t="s">
        <v>236</v>
      </c>
      <c r="H163" s="13">
        <v>0.002</v>
      </c>
      <c r="I163" s="14">
        <v>540</v>
      </c>
      <c r="J163" s="15"/>
      <c r="K163" s="14">
        <v>540</v>
      </c>
      <c r="L163" s="15"/>
      <c r="M163" s="16">
        <f t="shared" si="4"/>
        <v>1.08</v>
      </c>
      <c r="N163" s="15"/>
    </row>
    <row r="164" customHeight="1" spans="1:14">
      <c r="A164" s="6"/>
      <c r="B164" s="6"/>
      <c r="C164" s="6"/>
      <c r="D164" s="6"/>
      <c r="E164" s="20"/>
      <c r="F164" s="12" t="s">
        <v>61</v>
      </c>
      <c r="G164" s="12" t="s">
        <v>236</v>
      </c>
      <c r="H164" s="13">
        <v>0.002</v>
      </c>
      <c r="I164" s="14">
        <v>210</v>
      </c>
      <c r="J164" s="15"/>
      <c r="K164" s="14">
        <v>210</v>
      </c>
      <c r="L164" s="15"/>
      <c r="M164" s="16">
        <f t="shared" ref="M164:M195" si="5">(K164+I164)/2*H164</f>
        <v>0.42</v>
      </c>
      <c r="N164" s="15"/>
    </row>
    <row r="165" customHeight="1" spans="1:14">
      <c r="A165" s="6"/>
      <c r="B165" s="6"/>
      <c r="C165" s="6"/>
      <c r="D165" s="6"/>
      <c r="E165" s="20"/>
      <c r="F165" s="12" t="s">
        <v>62</v>
      </c>
      <c r="G165" s="12" t="s">
        <v>236</v>
      </c>
      <c r="H165" s="13">
        <v>0.002</v>
      </c>
      <c r="I165" s="14">
        <v>32</v>
      </c>
      <c r="J165" s="15"/>
      <c r="K165" s="14">
        <v>32</v>
      </c>
      <c r="L165" s="15"/>
      <c r="M165" s="16">
        <f t="shared" si="5"/>
        <v>0.064</v>
      </c>
      <c r="N165" s="15"/>
    </row>
    <row r="166" ht="14" customHeight="1" spans="1:14">
      <c r="A166" s="6"/>
      <c r="B166" s="6"/>
      <c r="C166" s="6"/>
      <c r="D166" s="6"/>
      <c r="E166" s="20"/>
      <c r="F166" s="12" t="s">
        <v>237</v>
      </c>
      <c r="G166" s="12" t="s">
        <v>236</v>
      </c>
      <c r="H166" s="13">
        <v>0.01</v>
      </c>
      <c r="I166" s="14">
        <v>2700</v>
      </c>
      <c r="J166" s="15"/>
      <c r="K166" s="14">
        <v>2700</v>
      </c>
      <c r="L166" s="15"/>
      <c r="M166" s="16">
        <f t="shared" si="5"/>
        <v>27</v>
      </c>
      <c r="N166" s="15"/>
    </row>
    <row r="167" ht="11" customHeight="1" spans="1:14">
      <c r="A167" s="6"/>
      <c r="B167" s="6"/>
      <c r="C167" s="6"/>
      <c r="D167" s="6"/>
      <c r="E167" s="20"/>
      <c r="F167" s="12" t="s">
        <v>238</v>
      </c>
      <c r="G167" s="12" t="s">
        <v>236</v>
      </c>
      <c r="H167" s="13">
        <v>0.01</v>
      </c>
      <c r="I167" s="14">
        <v>2200</v>
      </c>
      <c r="J167" s="15"/>
      <c r="K167" s="14">
        <v>2200</v>
      </c>
      <c r="L167" s="15"/>
      <c r="M167" s="16">
        <f t="shared" si="5"/>
        <v>22</v>
      </c>
      <c r="N167" s="15"/>
    </row>
    <row r="168" ht="13" customHeight="1" spans="1:14">
      <c r="A168" s="6"/>
      <c r="B168" s="6"/>
      <c r="C168" s="6"/>
      <c r="D168" s="6"/>
      <c r="E168" s="20"/>
      <c r="F168" s="12" t="s">
        <v>239</v>
      </c>
      <c r="G168" s="12" t="s">
        <v>236</v>
      </c>
      <c r="H168" s="13">
        <v>0.005</v>
      </c>
      <c r="I168" s="14">
        <v>1600</v>
      </c>
      <c r="J168" s="15"/>
      <c r="K168" s="14">
        <v>1600</v>
      </c>
      <c r="L168" s="15"/>
      <c r="M168" s="16">
        <f t="shared" si="5"/>
        <v>8</v>
      </c>
      <c r="N168" s="15"/>
    </row>
    <row r="169" customHeight="1" spans="1:14">
      <c r="A169" s="6"/>
      <c r="B169" s="6"/>
      <c r="C169" s="6"/>
      <c r="D169" s="6"/>
      <c r="E169" s="20"/>
      <c r="F169" s="12" t="s">
        <v>240</v>
      </c>
      <c r="G169" s="12" t="s">
        <v>236</v>
      </c>
      <c r="H169" s="13">
        <v>0.005</v>
      </c>
      <c r="I169" s="14">
        <v>1360</v>
      </c>
      <c r="J169" s="15"/>
      <c r="K169" s="14">
        <v>1360</v>
      </c>
      <c r="L169" s="15"/>
      <c r="M169" s="16">
        <f t="shared" si="5"/>
        <v>6.8</v>
      </c>
      <c r="N169" s="15"/>
    </row>
    <row r="170" customHeight="1" spans="1:14">
      <c r="A170" s="6"/>
      <c r="B170" s="6"/>
      <c r="C170" s="6"/>
      <c r="D170" s="6"/>
      <c r="E170" s="20"/>
      <c r="F170" s="12" t="s">
        <v>65</v>
      </c>
      <c r="G170" s="12" t="s">
        <v>236</v>
      </c>
      <c r="H170" s="13">
        <v>0.005</v>
      </c>
      <c r="I170" s="14">
        <v>170</v>
      </c>
      <c r="J170" s="15"/>
      <c r="K170" s="14">
        <v>170</v>
      </c>
      <c r="L170" s="15"/>
      <c r="M170" s="16">
        <f t="shared" si="5"/>
        <v>0.85</v>
      </c>
      <c r="N170" s="15"/>
    </row>
    <row r="171" customHeight="1" spans="1:14">
      <c r="A171" s="6"/>
      <c r="B171" s="6"/>
      <c r="C171" s="6"/>
      <c r="D171" s="6"/>
      <c r="E171" s="20"/>
      <c r="F171" s="12" t="s">
        <v>241</v>
      </c>
      <c r="G171" s="12" t="s">
        <v>236</v>
      </c>
      <c r="H171" s="13">
        <v>0.005</v>
      </c>
      <c r="I171" s="14">
        <v>500</v>
      </c>
      <c r="J171" s="15"/>
      <c r="K171" s="14">
        <v>500</v>
      </c>
      <c r="L171" s="15"/>
      <c r="M171" s="16">
        <f t="shared" si="5"/>
        <v>2.5</v>
      </c>
      <c r="N171" s="15"/>
    </row>
    <row r="172" customHeight="1" spans="1:14">
      <c r="A172" s="6"/>
      <c r="B172" s="6"/>
      <c r="C172" s="6"/>
      <c r="D172" s="6"/>
      <c r="E172" s="20" t="s">
        <v>67</v>
      </c>
      <c r="F172" s="12" t="s">
        <v>68</v>
      </c>
      <c r="G172" s="12" t="s">
        <v>236</v>
      </c>
      <c r="H172" s="13">
        <v>0.005</v>
      </c>
      <c r="I172" s="14">
        <v>90</v>
      </c>
      <c r="J172" s="15"/>
      <c r="K172" s="14">
        <v>90</v>
      </c>
      <c r="L172" s="15"/>
      <c r="M172" s="16">
        <f t="shared" si="5"/>
        <v>0.45</v>
      </c>
      <c r="N172" s="15"/>
    </row>
    <row r="173" customHeight="1" spans="1:14">
      <c r="A173" s="6"/>
      <c r="B173" s="6"/>
      <c r="C173" s="6"/>
      <c r="D173" s="6"/>
      <c r="E173" s="20"/>
      <c r="F173" s="12" t="s">
        <v>70</v>
      </c>
      <c r="G173" s="12" t="s">
        <v>236</v>
      </c>
      <c r="H173" s="13">
        <v>0.005</v>
      </c>
      <c r="I173" s="14">
        <v>300</v>
      </c>
      <c r="J173" s="15"/>
      <c r="K173" s="14">
        <v>300</v>
      </c>
      <c r="L173" s="15"/>
      <c r="M173" s="16">
        <f t="shared" si="5"/>
        <v>1.5</v>
      </c>
      <c r="N173" s="15"/>
    </row>
    <row r="174" customHeight="1" spans="1:14">
      <c r="A174" s="6"/>
      <c r="B174" s="6"/>
      <c r="C174" s="6"/>
      <c r="D174" s="6"/>
      <c r="E174" s="20"/>
      <c r="F174" s="12" t="s">
        <v>71</v>
      </c>
      <c r="G174" s="12" t="s">
        <v>236</v>
      </c>
      <c r="H174" s="13">
        <v>0.005</v>
      </c>
      <c r="I174" s="14">
        <v>37</v>
      </c>
      <c r="J174" s="15"/>
      <c r="K174" s="14">
        <v>37</v>
      </c>
      <c r="L174" s="15"/>
      <c r="M174" s="16">
        <f t="shared" si="5"/>
        <v>0.185</v>
      </c>
      <c r="N174" s="15"/>
    </row>
    <row r="175" customHeight="1" spans="1:14">
      <c r="A175" s="6"/>
      <c r="B175" s="6"/>
      <c r="C175" s="6"/>
      <c r="D175" s="6"/>
      <c r="E175" s="20"/>
      <c r="F175" s="12" t="s">
        <v>72</v>
      </c>
      <c r="G175" s="12" t="s">
        <v>236</v>
      </c>
      <c r="H175" s="13">
        <v>0.005</v>
      </c>
      <c r="I175" s="14">
        <v>37</v>
      </c>
      <c r="J175" s="15"/>
      <c r="K175" s="14">
        <v>37</v>
      </c>
      <c r="L175" s="15"/>
      <c r="M175" s="16">
        <f t="shared" si="5"/>
        <v>0.185</v>
      </c>
      <c r="N175" s="15"/>
    </row>
    <row r="176" customHeight="1" spans="1:14">
      <c r="A176" s="6"/>
      <c r="B176" s="6"/>
      <c r="C176" s="6"/>
      <c r="D176" s="6"/>
      <c r="E176" s="20"/>
      <c r="F176" s="12" t="s">
        <v>73</v>
      </c>
      <c r="G176" s="12" t="s">
        <v>236</v>
      </c>
      <c r="H176" s="13">
        <v>0.005</v>
      </c>
      <c r="I176" s="14">
        <v>65</v>
      </c>
      <c r="J176" s="15"/>
      <c r="K176" s="14">
        <v>65</v>
      </c>
      <c r="L176" s="15"/>
      <c r="M176" s="16">
        <f t="shared" si="5"/>
        <v>0.325</v>
      </c>
      <c r="N176" s="15"/>
    </row>
    <row r="177" customHeight="1" spans="1:14">
      <c r="A177" s="6"/>
      <c r="B177" s="6"/>
      <c r="C177" s="6"/>
      <c r="D177" s="6"/>
      <c r="E177" s="20"/>
      <c r="F177" s="12" t="s">
        <v>74</v>
      </c>
      <c r="G177" s="12" t="s">
        <v>236</v>
      </c>
      <c r="H177" s="13">
        <v>0.005</v>
      </c>
      <c r="I177" s="14">
        <v>225</v>
      </c>
      <c r="J177" s="15"/>
      <c r="K177" s="14">
        <v>225</v>
      </c>
      <c r="L177" s="15"/>
      <c r="M177" s="16">
        <f t="shared" si="5"/>
        <v>1.125</v>
      </c>
      <c r="N177" s="15"/>
    </row>
    <row r="178" customHeight="1" spans="1:14">
      <c r="A178" s="6"/>
      <c r="B178" s="6"/>
      <c r="C178" s="6"/>
      <c r="D178" s="6"/>
      <c r="E178" s="20"/>
      <c r="F178" s="12" t="s">
        <v>242</v>
      </c>
      <c r="G178" s="12" t="s">
        <v>236</v>
      </c>
      <c r="H178" s="13">
        <v>0.005</v>
      </c>
      <c r="I178" s="14">
        <v>35</v>
      </c>
      <c r="J178" s="15"/>
      <c r="K178" s="14">
        <v>35</v>
      </c>
      <c r="L178" s="15"/>
      <c r="M178" s="16">
        <f t="shared" si="5"/>
        <v>0.175</v>
      </c>
      <c r="N178" s="15"/>
    </row>
    <row r="179" customHeight="1" spans="1:14">
      <c r="A179" s="6"/>
      <c r="B179" s="6"/>
      <c r="C179" s="6"/>
      <c r="D179" s="6"/>
      <c r="E179" s="20"/>
      <c r="F179" s="12" t="s">
        <v>243</v>
      </c>
      <c r="G179" s="12" t="s">
        <v>236</v>
      </c>
      <c r="H179" s="13">
        <v>0.005</v>
      </c>
      <c r="I179" s="14">
        <v>65</v>
      </c>
      <c r="J179" s="15"/>
      <c r="K179" s="14">
        <v>65</v>
      </c>
      <c r="L179" s="15"/>
      <c r="M179" s="16">
        <f t="shared" si="5"/>
        <v>0.325</v>
      </c>
      <c r="N179" s="15"/>
    </row>
    <row r="180" customHeight="1" spans="1:14">
      <c r="A180" s="6"/>
      <c r="B180" s="6"/>
      <c r="C180" s="6"/>
      <c r="D180" s="6"/>
      <c r="E180" s="20"/>
      <c r="F180" s="12" t="s">
        <v>76</v>
      </c>
      <c r="G180" s="12" t="s">
        <v>236</v>
      </c>
      <c r="H180" s="13">
        <v>0.005</v>
      </c>
      <c r="I180" s="14">
        <v>1100</v>
      </c>
      <c r="J180" s="15"/>
      <c r="K180" s="14">
        <v>1100</v>
      </c>
      <c r="L180" s="15"/>
      <c r="M180" s="16">
        <f t="shared" si="5"/>
        <v>5.5</v>
      </c>
      <c r="N180" s="15"/>
    </row>
    <row r="181" customHeight="1" spans="1:14">
      <c r="A181" s="6"/>
      <c r="B181" s="6"/>
      <c r="C181" s="6"/>
      <c r="D181" s="6"/>
      <c r="E181" s="20"/>
      <c r="F181" s="12" t="s">
        <v>77</v>
      </c>
      <c r="G181" s="12" t="s">
        <v>236</v>
      </c>
      <c r="H181" s="13">
        <v>0.005</v>
      </c>
      <c r="I181" s="14">
        <v>290</v>
      </c>
      <c r="J181" s="15"/>
      <c r="K181" s="14">
        <v>290</v>
      </c>
      <c r="L181" s="15"/>
      <c r="M181" s="16">
        <f t="shared" si="5"/>
        <v>1.45</v>
      </c>
      <c r="N181" s="15"/>
    </row>
    <row r="182" customHeight="1" spans="1:14">
      <c r="A182" s="6"/>
      <c r="B182" s="6"/>
      <c r="C182" s="6"/>
      <c r="D182" s="6"/>
      <c r="E182" s="20"/>
      <c r="F182" s="12" t="s">
        <v>78</v>
      </c>
      <c r="G182" s="12" t="s">
        <v>236</v>
      </c>
      <c r="H182" s="13">
        <v>0.005</v>
      </c>
      <c r="I182" s="14">
        <v>195</v>
      </c>
      <c r="J182" s="15"/>
      <c r="K182" s="14">
        <v>195</v>
      </c>
      <c r="L182" s="15"/>
      <c r="M182" s="16">
        <f t="shared" si="5"/>
        <v>0.975</v>
      </c>
      <c r="N182" s="15"/>
    </row>
    <row r="183" customHeight="1" spans="1:14">
      <c r="A183" s="6"/>
      <c r="B183" s="6"/>
      <c r="C183" s="6"/>
      <c r="D183" s="6"/>
      <c r="E183" s="20"/>
      <c r="F183" s="12" t="s">
        <v>244</v>
      </c>
      <c r="G183" s="12" t="s">
        <v>236</v>
      </c>
      <c r="H183" s="13">
        <v>0.001</v>
      </c>
      <c r="I183" s="14">
        <v>2500</v>
      </c>
      <c r="J183" s="15"/>
      <c r="K183" s="14">
        <v>1500</v>
      </c>
      <c r="L183" s="15"/>
      <c r="M183" s="16">
        <f t="shared" si="5"/>
        <v>2</v>
      </c>
      <c r="N183" s="15"/>
    </row>
    <row r="184" customHeight="1" spans="1:14">
      <c r="A184" s="6"/>
      <c r="B184" s="6"/>
      <c r="C184" s="6"/>
      <c r="D184" s="6"/>
      <c r="E184" s="20"/>
      <c r="F184" s="12" t="s">
        <v>245</v>
      </c>
      <c r="G184" s="12" t="s">
        <v>236</v>
      </c>
      <c r="H184" s="13">
        <v>0.001</v>
      </c>
      <c r="I184" s="14">
        <v>2000</v>
      </c>
      <c r="J184" s="15"/>
      <c r="K184" s="14">
        <v>1200</v>
      </c>
      <c r="L184" s="15"/>
      <c r="M184" s="16">
        <f t="shared" si="5"/>
        <v>1.6</v>
      </c>
      <c r="N184" s="15"/>
    </row>
    <row r="185" customHeight="1" spans="1:14">
      <c r="A185" s="6"/>
      <c r="B185" s="6"/>
      <c r="C185" s="6"/>
      <c r="D185" s="6"/>
      <c r="E185" s="20"/>
      <c r="F185" s="12" t="s">
        <v>246</v>
      </c>
      <c r="G185" s="12"/>
      <c r="H185" s="13">
        <v>0.001</v>
      </c>
      <c r="I185" s="14">
        <v>1800</v>
      </c>
      <c r="J185" s="15"/>
      <c r="K185" s="14">
        <v>1600</v>
      </c>
      <c r="L185" s="15"/>
      <c r="M185" s="16">
        <f t="shared" si="5"/>
        <v>1.7</v>
      </c>
      <c r="N185" s="15"/>
    </row>
    <row r="186" customHeight="1" spans="1:14">
      <c r="A186" s="6"/>
      <c r="B186" s="6"/>
      <c r="C186" s="6"/>
      <c r="D186" s="6"/>
      <c r="E186" s="20"/>
      <c r="F186" s="12" t="s">
        <v>247</v>
      </c>
      <c r="G186" s="12" t="s">
        <v>236</v>
      </c>
      <c r="H186" s="13">
        <v>0.001</v>
      </c>
      <c r="I186" s="14">
        <v>1200</v>
      </c>
      <c r="J186" s="15"/>
      <c r="K186" s="14">
        <v>1000</v>
      </c>
      <c r="L186" s="15"/>
      <c r="M186" s="16">
        <f t="shared" si="5"/>
        <v>1.1</v>
      </c>
      <c r="N186" s="15"/>
    </row>
    <row r="187" customHeight="1" spans="1:14">
      <c r="A187" s="6"/>
      <c r="B187" s="6"/>
      <c r="C187" s="6"/>
      <c r="D187" s="6"/>
      <c r="E187" s="20"/>
      <c r="F187" s="12" t="s">
        <v>79</v>
      </c>
      <c r="G187" s="12" t="s">
        <v>236</v>
      </c>
      <c r="H187" s="13">
        <v>0.002</v>
      </c>
      <c r="I187" s="14">
        <v>535</v>
      </c>
      <c r="J187" s="15"/>
      <c r="K187" s="14">
        <v>840</v>
      </c>
      <c r="L187" s="15"/>
      <c r="M187" s="16">
        <f t="shared" si="5"/>
        <v>1.375</v>
      </c>
      <c r="N187" s="15"/>
    </row>
    <row r="188" customHeight="1" spans="1:14">
      <c r="A188" s="6"/>
      <c r="B188" s="6"/>
      <c r="C188" s="6"/>
      <c r="D188" s="6"/>
      <c r="E188" s="20"/>
      <c r="F188" s="12" t="s">
        <v>248</v>
      </c>
      <c r="G188" s="12"/>
      <c r="H188" s="13">
        <v>0.002</v>
      </c>
      <c r="I188" s="14">
        <v>500</v>
      </c>
      <c r="J188" s="15"/>
      <c r="K188" s="14">
        <v>500</v>
      </c>
      <c r="L188" s="15"/>
      <c r="M188" s="16">
        <f t="shared" si="5"/>
        <v>1</v>
      </c>
      <c r="N188" s="15"/>
    </row>
    <row r="189" customHeight="1" spans="1:14">
      <c r="A189" s="6"/>
      <c r="B189" s="6"/>
      <c r="C189" s="6"/>
      <c r="D189" s="6"/>
      <c r="E189" s="20"/>
      <c r="F189" s="12" t="s">
        <v>249</v>
      </c>
      <c r="G189" s="12" t="s">
        <v>236</v>
      </c>
      <c r="H189" s="13">
        <v>0.001</v>
      </c>
      <c r="I189" s="14">
        <v>450</v>
      </c>
      <c r="J189" s="15"/>
      <c r="K189" s="14">
        <v>450</v>
      </c>
      <c r="L189" s="15"/>
      <c r="M189" s="16">
        <f t="shared" si="5"/>
        <v>0.45</v>
      </c>
      <c r="N189" s="15"/>
    </row>
    <row r="190" customHeight="1" spans="1:14">
      <c r="A190" s="6"/>
      <c r="B190" s="6"/>
      <c r="C190" s="6"/>
      <c r="D190" s="6"/>
      <c r="E190" s="20"/>
      <c r="F190" s="12" t="s">
        <v>250</v>
      </c>
      <c r="G190" s="12"/>
      <c r="H190" s="13">
        <v>0.001</v>
      </c>
      <c r="I190" s="14">
        <v>350</v>
      </c>
      <c r="J190" s="15"/>
      <c r="K190" s="14">
        <v>350</v>
      </c>
      <c r="L190" s="15"/>
      <c r="M190" s="16">
        <f t="shared" si="5"/>
        <v>0.35</v>
      </c>
      <c r="N190" s="15"/>
    </row>
    <row r="191" customHeight="1" spans="1:14">
      <c r="A191" s="6"/>
      <c r="B191" s="6"/>
      <c r="C191" s="6"/>
      <c r="D191" s="6"/>
      <c r="E191" s="20"/>
      <c r="F191" s="12" t="s">
        <v>80</v>
      </c>
      <c r="G191" s="12" t="s">
        <v>236</v>
      </c>
      <c r="H191" s="13">
        <v>0.004</v>
      </c>
      <c r="I191" s="14">
        <v>200</v>
      </c>
      <c r="J191" s="15"/>
      <c r="K191" s="14">
        <v>200</v>
      </c>
      <c r="L191" s="15"/>
      <c r="M191" s="16">
        <f t="shared" si="5"/>
        <v>0.8</v>
      </c>
      <c r="N191" s="15"/>
    </row>
    <row r="192" customHeight="1" spans="1:14">
      <c r="A192" s="6"/>
      <c r="B192" s="6"/>
      <c r="C192" s="6"/>
      <c r="D192" s="6"/>
      <c r="E192" s="20"/>
      <c r="F192" s="12" t="s">
        <v>81</v>
      </c>
      <c r="G192" s="12" t="s">
        <v>236</v>
      </c>
      <c r="H192" s="13">
        <v>0.004</v>
      </c>
      <c r="I192" s="14">
        <v>190</v>
      </c>
      <c r="J192" s="15"/>
      <c r="K192" s="14">
        <v>190</v>
      </c>
      <c r="L192" s="15"/>
      <c r="M192" s="16">
        <f t="shared" si="5"/>
        <v>0.76</v>
      </c>
      <c r="N192" s="15"/>
    </row>
    <row r="193" customHeight="1" spans="1:14">
      <c r="A193" s="6"/>
      <c r="B193" s="6"/>
      <c r="C193" s="6"/>
      <c r="D193" s="6"/>
      <c r="E193" s="20"/>
      <c r="F193" s="12" t="s">
        <v>82</v>
      </c>
      <c r="G193" s="12" t="s">
        <v>236</v>
      </c>
      <c r="H193" s="13">
        <v>0.005</v>
      </c>
      <c r="I193" s="14">
        <v>130</v>
      </c>
      <c r="J193" s="15"/>
      <c r="K193" s="14">
        <v>130</v>
      </c>
      <c r="L193" s="15"/>
      <c r="M193" s="16">
        <f t="shared" si="5"/>
        <v>0.65</v>
      </c>
      <c r="N193" s="15"/>
    </row>
    <row r="194" customHeight="1" spans="1:14">
      <c r="A194" s="6"/>
      <c r="B194" s="6"/>
      <c r="C194" s="6"/>
      <c r="D194" s="6"/>
      <c r="E194" s="20"/>
      <c r="F194" s="12" t="s">
        <v>83</v>
      </c>
      <c r="G194" s="12" t="s">
        <v>236</v>
      </c>
      <c r="H194" s="13">
        <v>0.005</v>
      </c>
      <c r="I194" s="14">
        <v>130</v>
      </c>
      <c r="J194" s="15"/>
      <c r="K194" s="14">
        <v>130</v>
      </c>
      <c r="L194" s="15"/>
      <c r="M194" s="16">
        <f t="shared" si="5"/>
        <v>0.65</v>
      </c>
      <c r="N194" s="15"/>
    </row>
    <row r="195" customHeight="1" spans="1:14">
      <c r="A195" s="5"/>
      <c r="B195" s="5"/>
      <c r="C195" s="5"/>
      <c r="D195" s="5"/>
      <c r="E195" s="20"/>
      <c r="F195" s="12" t="s">
        <v>84</v>
      </c>
      <c r="G195" s="12" t="s">
        <v>236</v>
      </c>
      <c r="H195" s="13">
        <v>0.005</v>
      </c>
      <c r="I195" s="14">
        <v>55</v>
      </c>
      <c r="J195" s="15"/>
      <c r="K195" s="14">
        <v>55</v>
      </c>
      <c r="L195" s="15"/>
      <c r="M195" s="16">
        <f t="shared" si="5"/>
        <v>0.275</v>
      </c>
      <c r="N195" s="15"/>
    </row>
    <row r="196" s="2" customFormat="1" ht="19" customHeight="1" spans="1:14">
      <c r="A196" s="21" t="s">
        <v>251</v>
      </c>
      <c r="B196" s="22"/>
      <c r="C196" s="22"/>
      <c r="D196" s="22"/>
      <c r="E196" s="22"/>
      <c r="F196" s="22"/>
      <c r="G196" s="22"/>
      <c r="H196" s="22"/>
      <c r="I196" s="22"/>
      <c r="J196" s="22"/>
      <c r="K196" s="23"/>
      <c r="L196" s="24"/>
      <c r="M196" s="16">
        <f>SUM(M3:M195)</f>
        <v>119203.029</v>
      </c>
      <c r="N196" s="25"/>
    </row>
    <row r="197" s="2" customFormat="1" customHeight="1" spans="1:14">
      <c r="A197" s="26" t="s">
        <v>85</v>
      </c>
      <c r="B197" s="27"/>
      <c r="C197" s="27"/>
      <c r="D197" s="27"/>
      <c r="E197" s="27"/>
      <c r="F197" s="27"/>
      <c r="G197" s="27"/>
      <c r="H197" s="27"/>
      <c r="I197" s="27"/>
      <c r="J197" s="27"/>
      <c r="K197" s="28"/>
      <c r="L197" s="27"/>
      <c r="M197" s="27"/>
      <c r="N197" s="29"/>
    </row>
    <row r="198" customHeight="1" spans="1:14">
      <c r="A198" s="30" t="s">
        <v>86</v>
      </c>
      <c r="B198" s="31"/>
      <c r="C198" s="31"/>
      <c r="D198" s="31"/>
      <c r="E198" s="31"/>
      <c r="F198" s="31"/>
      <c r="G198" s="31"/>
      <c r="H198" s="31"/>
      <c r="I198" s="31"/>
      <c r="J198" s="31"/>
      <c r="K198" s="32"/>
      <c r="L198" s="31"/>
      <c r="M198" s="31"/>
      <c r="N198" s="33"/>
    </row>
    <row r="199" customHeight="1" spans="1:14">
      <c r="A199" s="30" t="s">
        <v>87</v>
      </c>
      <c r="B199" s="31"/>
      <c r="C199" s="31"/>
      <c r="D199" s="31"/>
      <c r="E199" s="31"/>
      <c r="F199" s="31"/>
      <c r="G199" s="31"/>
      <c r="H199" s="31"/>
      <c r="I199" s="31"/>
      <c r="J199" s="31"/>
      <c r="K199" s="32"/>
      <c r="L199" s="31"/>
      <c r="M199" s="31"/>
      <c r="N199" s="33"/>
    </row>
    <row r="200" customHeight="1" spans="1:14">
      <c r="A200" s="30" t="s">
        <v>252</v>
      </c>
      <c r="B200" s="31"/>
      <c r="C200" s="31"/>
      <c r="D200" s="31"/>
      <c r="E200" s="31"/>
      <c r="F200" s="31"/>
      <c r="G200" s="31"/>
      <c r="H200" s="31"/>
      <c r="I200" s="31"/>
      <c r="J200" s="31"/>
      <c r="K200" s="32"/>
      <c r="L200" s="31"/>
      <c r="M200" s="31"/>
      <c r="N200" s="33"/>
    </row>
    <row r="201" customHeight="1" spans="1:14">
      <c r="A201" s="30" t="s">
        <v>89</v>
      </c>
      <c r="B201" s="31"/>
      <c r="C201" s="31"/>
      <c r="D201" s="31"/>
      <c r="E201" s="31"/>
      <c r="F201" s="31"/>
      <c r="G201" s="31"/>
      <c r="H201" s="31"/>
      <c r="I201" s="31"/>
      <c r="J201" s="31"/>
      <c r="K201" s="32"/>
      <c r="L201" s="31"/>
      <c r="M201" s="31"/>
      <c r="N201" s="33"/>
    </row>
    <row r="202" ht="40" customHeight="1" spans="1:14">
      <c r="A202" s="34" t="s">
        <v>253</v>
      </c>
      <c r="B202" s="35"/>
      <c r="C202" s="35"/>
      <c r="D202" s="35"/>
      <c r="E202" s="35"/>
      <c r="F202" s="35"/>
      <c r="G202" s="35"/>
      <c r="H202" s="35"/>
      <c r="I202" s="35"/>
      <c r="J202" s="35"/>
      <c r="K202" s="32"/>
      <c r="L202" s="35"/>
      <c r="M202" s="35"/>
      <c r="N202" s="36"/>
    </row>
    <row r="203" ht="25" customHeight="1" spans="1:14">
      <c r="A203" s="30" t="s">
        <v>254</v>
      </c>
      <c r="B203" s="31"/>
      <c r="C203" s="31"/>
      <c r="D203" s="31"/>
      <c r="E203" s="31"/>
      <c r="F203" s="31"/>
      <c r="G203" s="31"/>
      <c r="H203" s="31"/>
      <c r="I203" s="31"/>
      <c r="J203" s="31"/>
      <c r="K203" s="32"/>
      <c r="L203" s="31"/>
      <c r="M203" s="31"/>
      <c r="N203" s="33"/>
    </row>
    <row r="204" ht="16" customHeight="1" spans="1:14">
      <c r="A204" s="30" t="s">
        <v>255</v>
      </c>
      <c r="B204" s="31"/>
      <c r="C204" s="31"/>
      <c r="D204" s="31"/>
      <c r="E204" s="31"/>
      <c r="F204" s="31"/>
      <c r="G204" s="31"/>
      <c r="H204" s="31"/>
      <c r="I204" s="31"/>
      <c r="J204" s="31"/>
      <c r="K204" s="32"/>
      <c r="L204" s="31"/>
      <c r="M204" s="31"/>
      <c r="N204" s="33"/>
    </row>
    <row r="205" ht="15" customHeight="1" spans="1:14">
      <c r="A205" s="30" t="s">
        <v>256</v>
      </c>
      <c r="B205" s="31"/>
      <c r="C205" s="31"/>
      <c r="D205" s="31"/>
      <c r="E205" s="31"/>
      <c r="F205" s="31"/>
      <c r="G205" s="31"/>
      <c r="H205" s="31"/>
      <c r="I205" s="31"/>
      <c r="J205" s="31"/>
      <c r="K205" s="32"/>
      <c r="L205" s="31"/>
      <c r="M205" s="31"/>
      <c r="N205" s="33"/>
    </row>
    <row r="206" customHeight="1" spans="1:14">
      <c r="A206" s="30" t="s">
        <v>257</v>
      </c>
      <c r="B206" s="31"/>
      <c r="C206" s="31"/>
      <c r="D206" s="31"/>
      <c r="E206" s="31"/>
      <c r="F206" s="31"/>
      <c r="G206" s="31"/>
      <c r="H206" s="31"/>
      <c r="I206" s="31"/>
      <c r="J206" s="31"/>
      <c r="K206" s="32"/>
      <c r="L206" s="31"/>
      <c r="M206" s="31"/>
      <c r="N206" s="33"/>
    </row>
    <row r="207" customHeight="1" spans="1:14">
      <c r="A207" s="30" t="s">
        <v>258</v>
      </c>
      <c r="B207" s="31"/>
      <c r="C207" s="31"/>
      <c r="D207" s="31"/>
      <c r="E207" s="31"/>
      <c r="F207" s="31"/>
      <c r="G207" s="31"/>
      <c r="H207" s="31"/>
      <c r="I207" s="31"/>
      <c r="J207" s="31"/>
      <c r="K207" s="32"/>
      <c r="L207" s="31"/>
      <c r="M207" s="31"/>
      <c r="N207" s="33"/>
    </row>
    <row r="208" customHeight="1" spans="1:14">
      <c r="A208" s="30" t="s">
        <v>259</v>
      </c>
      <c r="B208" s="31"/>
      <c r="C208" s="31"/>
      <c r="D208" s="31"/>
      <c r="E208" s="31"/>
      <c r="F208" s="31"/>
      <c r="G208" s="31"/>
      <c r="H208" s="31"/>
      <c r="I208" s="31"/>
      <c r="J208" s="31"/>
      <c r="K208" s="32"/>
      <c r="L208" s="31"/>
      <c r="M208" s="31"/>
      <c r="N208" s="33"/>
    </row>
    <row r="209" customHeight="1" spans="1:14">
      <c r="A209" s="30" t="s">
        <v>260</v>
      </c>
      <c r="B209" s="31"/>
      <c r="C209" s="31"/>
      <c r="D209" s="31"/>
      <c r="E209" s="31"/>
      <c r="F209" s="31"/>
      <c r="G209" s="31"/>
      <c r="H209" s="31"/>
      <c r="I209" s="31"/>
      <c r="J209" s="31"/>
      <c r="K209" s="32"/>
      <c r="L209" s="31"/>
      <c r="M209" s="31"/>
      <c r="N209" s="33"/>
    </row>
    <row r="210" customHeight="1" spans="1:14">
      <c r="A210" s="30" t="s">
        <v>261</v>
      </c>
      <c r="B210" s="31"/>
      <c r="C210" s="31"/>
      <c r="D210" s="31"/>
      <c r="E210" s="31"/>
      <c r="F210" s="31"/>
      <c r="G210" s="31"/>
      <c r="H210" s="31"/>
      <c r="I210" s="31"/>
      <c r="J210" s="31"/>
      <c r="K210" s="32"/>
      <c r="L210" s="31"/>
      <c r="M210" s="31"/>
      <c r="N210" s="33"/>
    </row>
    <row r="211" ht="25" customHeight="1" spans="1:14">
      <c r="A211" s="37" t="s">
        <v>262</v>
      </c>
      <c r="B211" s="38"/>
      <c r="C211" s="38"/>
      <c r="D211" s="38"/>
      <c r="E211" s="38"/>
      <c r="F211" s="38"/>
      <c r="G211" s="38"/>
      <c r="H211" s="38"/>
      <c r="I211" s="38"/>
      <c r="J211" s="38"/>
      <c r="K211" s="39"/>
      <c r="L211" s="38"/>
      <c r="M211" s="38"/>
      <c r="N211" s="40"/>
    </row>
  </sheetData>
  <mergeCells count="36">
    <mergeCell ref="I1:L1"/>
    <mergeCell ref="A196:K196"/>
    <mergeCell ref="A197:N197"/>
    <mergeCell ref="A198:N198"/>
    <mergeCell ref="A199:N199"/>
    <mergeCell ref="A200:N200"/>
    <mergeCell ref="A201:N201"/>
    <mergeCell ref="A202:N202"/>
    <mergeCell ref="A203:N203"/>
    <mergeCell ref="A204:N204"/>
    <mergeCell ref="A205:N205"/>
    <mergeCell ref="A206:N206"/>
    <mergeCell ref="A207:N207"/>
    <mergeCell ref="A208:N208"/>
    <mergeCell ref="A209:N209"/>
    <mergeCell ref="A210:N210"/>
    <mergeCell ref="A211:N211"/>
    <mergeCell ref="A1:A2"/>
    <mergeCell ref="A3:A195"/>
    <mergeCell ref="B1:B2"/>
    <mergeCell ref="B3:B195"/>
    <mergeCell ref="C1:C2"/>
    <mergeCell ref="C3:C195"/>
    <mergeCell ref="D1:D2"/>
    <mergeCell ref="D3:D195"/>
    <mergeCell ref="E1:E2"/>
    <mergeCell ref="E3:E110"/>
    <mergeCell ref="E111:E148"/>
    <mergeCell ref="E149:E160"/>
    <mergeCell ref="E161:E171"/>
    <mergeCell ref="E172:E195"/>
    <mergeCell ref="F1:F2"/>
    <mergeCell ref="G1:G2"/>
    <mergeCell ref="H1:H2"/>
    <mergeCell ref="M1:M2"/>
    <mergeCell ref="N1:N2"/>
  </mergeCell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最高限价一览表</vt:lpstr>
      <vt:lpstr>最高限价一览表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华影</cp:lastModifiedBy>
  <dcterms:created xsi:type="dcterms:W3CDTF">2022-10-27T02:06:00Z</dcterms:created>
  <dcterms:modified xsi:type="dcterms:W3CDTF">2026-07-17T09:49:27Z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86650B6A6BDA4F82AC133ECFB004C206_13</vt:lpwstr>
  </property>
  <property fmtid="{D5CDD505-2E9C-101B-9397-08002B2CF9AE}" pid="3" name="KSOProductBuildVer">
    <vt:lpwstr>2052-12.1.0.26375</vt:lpwstr>
  </property>
  <property fmtid="{D5CDD505-2E9C-101B-9397-08002B2CF9AE}" pid="4" name="KSOReadingLayout">
    <vt:bool>true</vt:bool>
  </property>
  <property fmtid="{D5CDD505-2E9C-101B-9397-08002B2CF9AE}" pid="5" name="CalculationRule">
    <vt:i4>0</vt:i4>
  </property>
</Properties>
</file>